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urrego\AppData\Local\Microsoft\Windows\INetCache\Content.Outlook\QFOKPF26\"/>
    </mc:Choice>
  </mc:AlternateContent>
  <xr:revisionPtr revIDLastSave="0" documentId="13_ncr:1_{4EBA10CC-C8C7-4693-B9FF-EAF054D40915}" xr6:coauthVersionLast="36" xr6:coauthVersionMax="36" xr10:uidLastSave="{00000000-0000-0000-0000-000000000000}"/>
  <bookViews>
    <workbookView xWindow="0" yWindow="0" windowWidth="23040" windowHeight="8388" xr2:uid="{00000000-000D-0000-FFFF-FFFF00000000}"/>
  </bookViews>
  <sheets>
    <sheet name="PROPIOS" sheetId="1" r:id="rId1"/>
    <sheet name="Hoja1" sheetId="2" r:id="rId2"/>
  </sheets>
  <externalReferences>
    <externalReference r:id="rId3"/>
  </externalReferences>
  <definedNames>
    <definedName name="_xlnm.Print_Area" localSheetId="0">PROPIOS!$A$1:$J$54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26" i="1"/>
  <c r="E18" i="1"/>
  <c r="E27" i="1" l="1"/>
  <c r="E28" i="1" s="1"/>
  <c r="E29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3" i="1"/>
  <c r="J3" i="1" s="1"/>
  <c r="H12" i="1"/>
  <c r="G12" i="1"/>
  <c r="G13" i="1" s="1"/>
  <c r="G14" i="1" s="1"/>
  <c r="F12" i="1"/>
  <c r="F13" i="1" s="1"/>
  <c r="F14" i="1" s="1"/>
  <c r="E12" i="1"/>
  <c r="D12" i="1"/>
  <c r="C12" i="1"/>
  <c r="H2" i="1"/>
  <c r="G2" i="1"/>
  <c r="F2" i="1"/>
  <c r="E2" i="1"/>
  <c r="D2" i="1"/>
  <c r="C2" i="1"/>
  <c r="I12" i="1" l="1"/>
  <c r="J12" i="1" s="1"/>
  <c r="H13" i="1"/>
  <c r="H14" i="1" s="1"/>
  <c r="C13" i="1"/>
  <c r="C14" i="1" s="1"/>
  <c r="D13" i="1"/>
  <c r="D14" i="1" s="1"/>
  <c r="E13" i="1"/>
  <c r="E14" i="1" s="1"/>
  <c r="I14" i="1" l="1"/>
  <c r="J14" i="1" s="1"/>
  <c r="I13" i="1"/>
  <c r="J13" i="1" s="1"/>
</calcChain>
</file>

<file path=xl/sharedStrings.xml><?xml version="1.0" encoding="utf-8"?>
<sst xmlns="http://schemas.openxmlformats.org/spreadsheetml/2006/main" count="49" uniqueCount="33">
  <si>
    <t>PROMEDIO</t>
  </si>
  <si>
    <t>TOTAL</t>
  </si>
  <si>
    <t>ESTUDIO DE MERCADO ADHESIVOS E IMPRESIONES</t>
  </si>
  <si>
    <t>#</t>
  </si>
  <si>
    <t>ELEMENTO</t>
  </si>
  <si>
    <t>Floor Graphic para tarima</t>
  </si>
  <si>
    <t xml:space="preserve">Poliestireno cristal u opal calibre 60 </t>
  </si>
  <si>
    <t xml:space="preserve">Vinilos blackout laminado mate </t>
  </si>
  <si>
    <t xml:space="preserve">Vinilos adhesivos laminado mate </t>
  </si>
  <si>
    <r>
      <t>Lámina de privacidad para uso arquitectónico.</t>
    </r>
    <r>
      <rPr>
        <sz val="12"/>
        <color rgb="FF000000"/>
        <rFont val="Calibri"/>
        <family val="2"/>
      </rPr>
      <t xml:space="preserve"> Película americana al 5% (polarizado)</t>
    </r>
  </si>
  <si>
    <t xml:space="preserve">Lona mate de 13 onzas </t>
  </si>
  <si>
    <t xml:space="preserve">Adhesivo Sandblasting </t>
  </si>
  <si>
    <t xml:space="preserve">Adhesivo plotter de corte laminado mate </t>
  </si>
  <si>
    <t xml:space="preserve">Adhesivo transparente impreso en cualquier color </t>
  </si>
  <si>
    <t>SUBTOTAL</t>
  </si>
  <si>
    <t>IVA</t>
  </si>
  <si>
    <t>IPC 5.4%</t>
  </si>
  <si>
    <t>Se solicita una bolsa de $15.000.000 más IVA $17.850.000</t>
  </si>
  <si>
    <t>SEGÚN MANUAL DE CONTRATACIÓN MA-P20-01</t>
  </si>
  <si>
    <t>ELEMENTOS</t>
  </si>
  <si>
    <t>UDIGITAL</t>
  </si>
  <si>
    <t>SPAZI</t>
  </si>
  <si>
    <t xml:space="preserve"> VINCULO DIGITAL </t>
  </si>
  <si>
    <t>SIMÉTRICO</t>
  </si>
  <si>
    <t>VINILO BLANCO 202X350</t>
  </si>
  <si>
    <t>VINILO BLACK OUT</t>
  </si>
  <si>
    <t>LONA 13 ONZ</t>
  </si>
  <si>
    <t>PRESUPUESTO IPC 9.40%</t>
  </si>
  <si>
    <t>cantidad</t>
  </si>
  <si>
    <t>valor</t>
  </si>
  <si>
    <t>Total</t>
  </si>
  <si>
    <t>JUAN GABRIEL LÓPEZ RENDÓN</t>
  </si>
  <si>
    <t>Director de producción y Tecnologías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</si>
</sst>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&quot;$&quot;* #,##0_-;\-&quot;$&quot;* #,##0_-;_-&quot;$&quot;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42" fontId="0" fillId="0" borderId="0" xfId="1" applyFont="1" applyFill="1" applyBorder="1" applyAlignment="1">
      <alignment horizontal="center" vertical="center" wrapText="1"/>
    </xf>
    <xf numFmtId="42" fontId="0" fillId="0" borderId="0" xfId="1" applyFont="1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165" fontId="0" fillId="0" borderId="1" xfId="2" applyNumberFormat="1" applyFont="1" applyBorder="1"/>
    <xf numFmtId="0" fontId="5" fillId="0" borderId="1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165" fontId="0" fillId="2" borderId="1" xfId="2" applyNumberFormat="1" applyFont="1" applyFill="1" applyBorder="1"/>
    <xf numFmtId="0" fontId="4" fillId="0" borderId="1" xfId="0" applyFont="1" applyFill="1" applyBorder="1" applyAlignment="1">
      <alignment horizontal="right" vertical="center" wrapText="1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0" fillId="0" borderId="1" xfId="0" applyFill="1" applyBorder="1" applyAlignment="1"/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6" fontId="6" fillId="0" borderId="8" xfId="0" applyNumberFormat="1" applyFont="1" applyBorder="1" applyAlignment="1">
      <alignment vertical="center"/>
    </xf>
    <xf numFmtId="6" fontId="6" fillId="0" borderId="17" xfId="0" applyNumberFormat="1" applyFont="1" applyBorder="1" applyAlignment="1">
      <alignment vertical="center"/>
    </xf>
    <xf numFmtId="6" fontId="6" fillId="0" borderId="9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42" fontId="0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2" fontId="0" fillId="0" borderId="1" xfId="1" applyFont="1" applyFill="1" applyBorder="1" applyAlignment="1">
      <alignment horizontal="center"/>
    </xf>
    <xf numFmtId="164" fontId="0" fillId="0" borderId="1" xfId="1" applyNumberFormat="1" applyFont="1" applyFill="1" applyBorder="1"/>
    <xf numFmtId="42" fontId="0" fillId="0" borderId="1" xfId="1" applyFont="1" applyFill="1" applyBorder="1"/>
    <xf numFmtId="0" fontId="0" fillId="0" borderId="1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6" fontId="7" fillId="3" borderId="0" xfId="0" applyNumberFormat="1" applyFont="1" applyFill="1" applyBorder="1"/>
    <xf numFmtId="0" fontId="0" fillId="0" borderId="12" xfId="0" applyFill="1" applyBorder="1" applyAlignment="1"/>
    <xf numFmtId="164" fontId="0" fillId="0" borderId="12" xfId="0" applyNumberFormat="1" applyBorder="1"/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36</xdr:row>
      <xdr:rowOff>106680</xdr:rowOff>
    </xdr:from>
    <xdr:to>
      <xdr:col>3</xdr:col>
      <xdr:colOff>1165860</xdr:colOff>
      <xdr:row>45</xdr:row>
      <xdr:rowOff>68581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03D46A-DAEB-4C58-B254-EC1E962D3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379720"/>
          <a:ext cx="4991100" cy="1607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imedes\Produccion\T&#201;RMINOS%20DE%20REFERENCIA%20BOLSAS%20PRODUCCI&#211;N\TERMINOS%20DE%20REFERENCIA%202024\ADHESIVOS\PROPIOS%20IP-18-2024\EVALUACI&#211;N%20%20IP-18-2024%20ADHESIVOS%20PROP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FORMATO 2"/>
      <sheetName val="FORMATO 3"/>
    </sheetNames>
    <sheetDataSet>
      <sheetData sheetId="0">
        <row r="2">
          <cell r="C2" t="str">
            <v>PROCOLORES S.A.S.</v>
          </cell>
          <cell r="D2" t="str">
            <v>NEGOCIOS ESTRATÉGICOS NE S.A.S.</v>
          </cell>
          <cell r="E2" t="str">
            <v>MN IMPRESOS S.A.S.</v>
          </cell>
          <cell r="G2" t="str">
            <v>IMPRIDEAS S.A.S.</v>
          </cell>
          <cell r="H2" t="str">
            <v>LOS MERCANTES S.A.S.</v>
          </cell>
          <cell r="I2" t="str">
            <v>UDIGITAL S.A.S.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workbookViewId="0">
      <selection activeCell="L6" sqref="L6"/>
    </sheetView>
  </sheetViews>
  <sheetFormatPr baseColWidth="10" defaultRowHeight="14.4" x14ac:dyDescent="0.3"/>
  <cols>
    <col min="1" max="1" width="6.44140625" customWidth="1"/>
    <col min="2" max="2" width="42" customWidth="1"/>
    <col min="3" max="3" width="13.44140625" customWidth="1"/>
    <col min="4" max="4" width="17.109375" bestFit="1" customWidth="1"/>
    <col min="5" max="5" width="16.33203125" bestFit="1" customWidth="1"/>
    <col min="10" max="10" width="11.77734375" bestFit="1" customWidth="1"/>
    <col min="11" max="11" width="6" customWidth="1"/>
  </cols>
  <sheetData>
    <row r="1" spans="1:14" ht="22.2" customHeight="1" x14ac:dyDescent="0.3">
      <c r="A1" s="43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5"/>
      <c r="L1" s="5"/>
      <c r="M1" s="5"/>
      <c r="N1" s="5"/>
    </row>
    <row r="2" spans="1:14" ht="43.2" x14ac:dyDescent="0.3">
      <c r="A2" s="15" t="s">
        <v>3</v>
      </c>
      <c r="B2" s="26" t="s">
        <v>4</v>
      </c>
      <c r="C2" s="25" t="str">
        <f>[1]RESUMEN!C2</f>
        <v>PROCOLORES S.A.S.</v>
      </c>
      <c r="D2" s="25" t="str">
        <f>[1]RESUMEN!D2</f>
        <v>NEGOCIOS ESTRATÉGICOS NE S.A.S.</v>
      </c>
      <c r="E2" s="25" t="str">
        <f>[1]RESUMEN!E2</f>
        <v>MN IMPRESOS S.A.S.</v>
      </c>
      <c r="F2" s="25" t="str">
        <f>[1]RESUMEN!G2</f>
        <v>IMPRIDEAS S.A.S.</v>
      </c>
      <c r="G2" s="25" t="str">
        <f>[1]RESUMEN!H2</f>
        <v>LOS MERCANTES S.A.S.</v>
      </c>
      <c r="H2" s="25" t="str">
        <f>[1]RESUMEN!I2</f>
        <v>UDIGITAL S.A.S.</v>
      </c>
      <c r="I2" s="27" t="s">
        <v>0</v>
      </c>
      <c r="J2" s="52" t="s">
        <v>16</v>
      </c>
      <c r="K2" s="5"/>
      <c r="L2" s="51">
        <v>5.3999999999999999E-2</v>
      </c>
      <c r="M2" s="5"/>
      <c r="N2" s="5"/>
    </row>
    <row r="3" spans="1:14" ht="15.6" x14ac:dyDescent="0.3">
      <c r="A3" s="16">
        <v>1</v>
      </c>
      <c r="B3" s="17" t="s">
        <v>5</v>
      </c>
      <c r="C3" s="18">
        <v>62000</v>
      </c>
      <c r="D3" s="18">
        <v>8090</v>
      </c>
      <c r="E3" s="18">
        <v>55500</v>
      </c>
      <c r="F3" s="18">
        <v>50000</v>
      </c>
      <c r="G3" s="18">
        <v>85000</v>
      </c>
      <c r="H3" s="18">
        <v>65000</v>
      </c>
      <c r="I3" s="23">
        <f>AVERAGE(C3:H3)</f>
        <v>54265</v>
      </c>
      <c r="J3" s="53">
        <f>I3*$L$2+I3</f>
        <v>57195.31</v>
      </c>
      <c r="K3" s="5"/>
      <c r="L3" s="5"/>
      <c r="M3" s="5"/>
      <c r="N3" s="5"/>
    </row>
    <row r="4" spans="1:14" ht="15.6" x14ac:dyDescent="0.3">
      <c r="A4" s="16">
        <v>2</v>
      </c>
      <c r="B4" s="19" t="s">
        <v>6</v>
      </c>
      <c r="C4" s="18">
        <v>102000</v>
      </c>
      <c r="D4" s="18">
        <v>63571</v>
      </c>
      <c r="E4" s="18">
        <v>98000</v>
      </c>
      <c r="F4" s="18">
        <v>93750</v>
      </c>
      <c r="G4" s="18">
        <v>134900</v>
      </c>
      <c r="H4" s="18">
        <v>54000</v>
      </c>
      <c r="I4" s="23">
        <f t="shared" ref="I4:I14" si="0">AVERAGE(C4:H4)</f>
        <v>91036.833333333328</v>
      </c>
      <c r="J4" s="53">
        <f t="shared" ref="J4:J14" si="1">I4*$L$2+I4</f>
        <v>95952.82233333333</v>
      </c>
      <c r="K4" s="5"/>
      <c r="L4" s="5"/>
      <c r="M4" s="5"/>
      <c r="N4" s="5"/>
    </row>
    <row r="5" spans="1:14" ht="15.6" x14ac:dyDescent="0.3">
      <c r="A5" s="16">
        <v>3</v>
      </c>
      <c r="B5" s="19" t="s">
        <v>7</v>
      </c>
      <c r="C5" s="18">
        <v>53000</v>
      </c>
      <c r="D5" s="18">
        <v>45125</v>
      </c>
      <c r="E5" s="18">
        <v>55200</v>
      </c>
      <c r="F5" s="18">
        <v>45000</v>
      </c>
      <c r="G5" s="18">
        <v>85000</v>
      </c>
      <c r="H5" s="18">
        <v>58000</v>
      </c>
      <c r="I5" s="23">
        <f t="shared" si="0"/>
        <v>56887.5</v>
      </c>
      <c r="J5" s="53">
        <f t="shared" si="1"/>
        <v>59959.425000000003</v>
      </c>
      <c r="K5" s="5"/>
      <c r="L5" s="5"/>
      <c r="M5" s="5"/>
      <c r="N5" s="5"/>
    </row>
    <row r="6" spans="1:14" ht="15.6" x14ac:dyDescent="0.3">
      <c r="A6" s="16">
        <v>4</v>
      </c>
      <c r="B6" s="19" t="s">
        <v>8</v>
      </c>
      <c r="C6" s="18">
        <v>45000</v>
      </c>
      <c r="D6" s="18">
        <v>43250</v>
      </c>
      <c r="E6" s="18">
        <v>54000</v>
      </c>
      <c r="F6" s="18">
        <v>40000</v>
      </c>
      <c r="G6" s="18">
        <v>80000</v>
      </c>
      <c r="H6" s="18">
        <v>45000</v>
      </c>
      <c r="I6" s="23">
        <f t="shared" si="0"/>
        <v>51208.333333333336</v>
      </c>
      <c r="J6" s="53">
        <f t="shared" si="1"/>
        <v>53973.583333333336</v>
      </c>
      <c r="K6" s="5"/>
      <c r="L6" s="5"/>
      <c r="M6" s="5"/>
      <c r="N6" s="5"/>
    </row>
    <row r="7" spans="1:14" ht="46.8" x14ac:dyDescent="0.3">
      <c r="A7" s="16">
        <v>5</v>
      </c>
      <c r="B7" s="17" t="s">
        <v>9</v>
      </c>
      <c r="C7" s="18">
        <v>29000</v>
      </c>
      <c r="D7" s="18">
        <v>162500</v>
      </c>
      <c r="E7" s="18">
        <v>49500</v>
      </c>
      <c r="F7" s="18">
        <v>64200</v>
      </c>
      <c r="G7" s="18">
        <v>35000</v>
      </c>
      <c r="H7" s="18">
        <v>67000</v>
      </c>
      <c r="I7" s="23">
        <f t="shared" si="0"/>
        <v>67866.666666666672</v>
      </c>
      <c r="J7" s="53">
        <f t="shared" si="1"/>
        <v>71531.466666666674</v>
      </c>
      <c r="K7" s="5"/>
      <c r="L7" s="5"/>
      <c r="M7" s="5"/>
      <c r="N7" s="5"/>
    </row>
    <row r="8" spans="1:14" ht="15.6" x14ac:dyDescent="0.3">
      <c r="A8" s="16">
        <v>6</v>
      </c>
      <c r="B8" s="17" t="s">
        <v>10</v>
      </c>
      <c r="C8" s="18">
        <v>30000</v>
      </c>
      <c r="D8" s="18">
        <v>55375</v>
      </c>
      <c r="E8" s="18">
        <v>55250</v>
      </c>
      <c r="F8" s="18">
        <v>35000</v>
      </c>
      <c r="G8" s="18">
        <v>55000</v>
      </c>
      <c r="H8" s="18">
        <v>57000</v>
      </c>
      <c r="I8" s="23">
        <f t="shared" si="0"/>
        <v>47937.5</v>
      </c>
      <c r="J8" s="24">
        <f t="shared" si="1"/>
        <v>50526.125</v>
      </c>
    </row>
    <row r="9" spans="1:14" ht="15.6" x14ac:dyDescent="0.3">
      <c r="A9" s="16">
        <v>7</v>
      </c>
      <c r="B9" s="17" t="s">
        <v>11</v>
      </c>
      <c r="C9" s="18">
        <v>55000</v>
      </c>
      <c r="D9" s="18">
        <v>19821</v>
      </c>
      <c r="E9" s="18">
        <v>48000</v>
      </c>
      <c r="F9" s="18">
        <v>44000</v>
      </c>
      <c r="G9" s="18">
        <v>60000</v>
      </c>
      <c r="H9" s="18">
        <v>80000</v>
      </c>
      <c r="I9" s="23">
        <f t="shared" si="0"/>
        <v>51136.833333333336</v>
      </c>
      <c r="J9" s="24">
        <f t="shared" si="1"/>
        <v>53898.222333333339</v>
      </c>
    </row>
    <row r="10" spans="1:14" ht="15.6" x14ac:dyDescent="0.3">
      <c r="A10" s="16">
        <v>8</v>
      </c>
      <c r="B10" s="17" t="s">
        <v>12</v>
      </c>
      <c r="C10" s="18">
        <v>45000</v>
      </c>
      <c r="D10" s="18">
        <v>100000</v>
      </c>
      <c r="E10" s="18">
        <v>89550</v>
      </c>
      <c r="F10" s="18">
        <v>42000</v>
      </c>
      <c r="G10" s="18">
        <v>85000</v>
      </c>
      <c r="H10" s="18">
        <v>51000</v>
      </c>
      <c r="I10" s="23">
        <f t="shared" si="0"/>
        <v>68758.333333333328</v>
      </c>
      <c r="J10" s="24">
        <f t="shared" si="1"/>
        <v>72471.283333333326</v>
      </c>
    </row>
    <row r="11" spans="1:14" ht="31.2" x14ac:dyDescent="0.3">
      <c r="A11" s="16">
        <v>9</v>
      </c>
      <c r="B11" s="17" t="s">
        <v>13</v>
      </c>
      <c r="C11" s="18">
        <v>45000</v>
      </c>
      <c r="D11" s="18">
        <v>11857</v>
      </c>
      <c r="E11" s="18">
        <v>54000</v>
      </c>
      <c r="F11" s="18">
        <v>40000</v>
      </c>
      <c r="G11" s="18">
        <v>80000</v>
      </c>
      <c r="H11" s="18">
        <v>45000</v>
      </c>
      <c r="I11" s="23">
        <f t="shared" si="0"/>
        <v>45976.166666666664</v>
      </c>
      <c r="J11" s="24">
        <f t="shared" si="1"/>
        <v>48458.87966666666</v>
      </c>
    </row>
    <row r="12" spans="1:14" ht="15.6" x14ac:dyDescent="0.3">
      <c r="B12" s="20" t="s">
        <v>14</v>
      </c>
      <c r="C12" s="21">
        <f t="shared" ref="C12:H12" si="2">SUM(C3:C11)</f>
        <v>466000</v>
      </c>
      <c r="D12" s="21">
        <f t="shared" si="2"/>
        <v>509589</v>
      </c>
      <c r="E12" s="21">
        <f t="shared" si="2"/>
        <v>559000</v>
      </c>
      <c r="F12" s="21">
        <f t="shared" si="2"/>
        <v>453950</v>
      </c>
      <c r="G12" s="21">
        <f t="shared" si="2"/>
        <v>699900</v>
      </c>
      <c r="H12" s="21">
        <f t="shared" si="2"/>
        <v>522000</v>
      </c>
      <c r="I12" s="21">
        <f t="shared" si="0"/>
        <v>535073.16666666663</v>
      </c>
      <c r="J12" s="21">
        <f t="shared" si="1"/>
        <v>563967.11766666663</v>
      </c>
    </row>
    <row r="13" spans="1:14" ht="15.6" x14ac:dyDescent="0.3">
      <c r="B13" s="22" t="s">
        <v>15</v>
      </c>
      <c r="C13" s="18">
        <f t="shared" ref="C13:H13" si="3">C12*19%</f>
        <v>88540</v>
      </c>
      <c r="D13" s="18">
        <f t="shared" si="3"/>
        <v>96821.91</v>
      </c>
      <c r="E13" s="18">
        <f t="shared" si="3"/>
        <v>106210</v>
      </c>
      <c r="F13" s="18">
        <f t="shared" si="3"/>
        <v>86250.5</v>
      </c>
      <c r="G13" s="18">
        <f t="shared" si="3"/>
        <v>132981</v>
      </c>
      <c r="H13" s="18">
        <f t="shared" si="3"/>
        <v>99180</v>
      </c>
      <c r="I13" s="23">
        <f t="shared" si="0"/>
        <v>101663.90166666667</v>
      </c>
      <c r="J13" s="24">
        <f t="shared" si="1"/>
        <v>107153.75235666668</v>
      </c>
    </row>
    <row r="14" spans="1:14" ht="15.6" x14ac:dyDescent="0.3">
      <c r="B14" s="22" t="s">
        <v>1</v>
      </c>
      <c r="C14" s="18">
        <f t="shared" ref="C14:H14" si="4">C12+C13</f>
        <v>554540</v>
      </c>
      <c r="D14" s="18">
        <f t="shared" si="4"/>
        <v>606410.91</v>
      </c>
      <c r="E14" s="18">
        <f t="shared" si="4"/>
        <v>665210</v>
      </c>
      <c r="F14" s="18">
        <f t="shared" si="4"/>
        <v>540200.5</v>
      </c>
      <c r="G14" s="18">
        <f t="shared" si="4"/>
        <v>832881</v>
      </c>
      <c r="H14" s="18">
        <f t="shared" si="4"/>
        <v>621180</v>
      </c>
      <c r="I14" s="23">
        <f t="shared" si="0"/>
        <v>636737.06833333336</v>
      </c>
      <c r="J14" s="24">
        <f t="shared" si="1"/>
        <v>671120.87002333335</v>
      </c>
    </row>
    <row r="15" spans="1:14" x14ac:dyDescent="0.3">
      <c r="B15" s="1"/>
      <c r="C15" s="2"/>
      <c r="D15" s="3"/>
      <c r="E15" s="4"/>
    </row>
    <row r="16" spans="1:14" x14ac:dyDescent="0.3">
      <c r="B16" s="1"/>
      <c r="C16" s="2"/>
      <c r="D16" s="3"/>
      <c r="E16" s="4"/>
    </row>
    <row r="17" spans="2:5" ht="15.6" x14ac:dyDescent="0.3">
      <c r="B17" s="35" t="s">
        <v>4</v>
      </c>
      <c r="C17" s="36" t="s">
        <v>28</v>
      </c>
      <c r="D17" s="37" t="s">
        <v>29</v>
      </c>
      <c r="E17" s="40" t="s">
        <v>30</v>
      </c>
    </row>
    <row r="18" spans="2:5" ht="15.6" x14ac:dyDescent="0.3">
      <c r="B18" s="38" t="s">
        <v>5</v>
      </c>
      <c r="C18" s="36">
        <v>20</v>
      </c>
      <c r="D18" s="37">
        <v>57195.31</v>
      </c>
      <c r="E18" s="41">
        <f>C18*D18</f>
        <v>1143906.2</v>
      </c>
    </row>
    <row r="19" spans="2:5" ht="15.6" x14ac:dyDescent="0.3">
      <c r="B19" s="39" t="s">
        <v>6</v>
      </c>
      <c r="C19" s="36">
        <v>30</v>
      </c>
      <c r="D19" s="37">
        <v>95952.82233333333</v>
      </c>
      <c r="E19" s="41">
        <f t="shared" ref="E19:E26" si="5">C19*D19</f>
        <v>2878584.67</v>
      </c>
    </row>
    <row r="20" spans="2:5" ht="15.6" x14ac:dyDescent="0.3">
      <c r="B20" s="39" t="s">
        <v>7</v>
      </c>
      <c r="C20" s="36">
        <v>20</v>
      </c>
      <c r="D20" s="37">
        <v>59959.425000000003</v>
      </c>
      <c r="E20" s="41">
        <f t="shared" si="5"/>
        <v>1199188.5</v>
      </c>
    </row>
    <row r="21" spans="2:5" ht="15.6" x14ac:dyDescent="0.3">
      <c r="B21" s="39" t="s">
        <v>8</v>
      </c>
      <c r="C21" s="36">
        <v>20</v>
      </c>
      <c r="D21" s="37">
        <v>53973.583333333336</v>
      </c>
      <c r="E21" s="41">
        <f t="shared" si="5"/>
        <v>1079471.6666666667</v>
      </c>
    </row>
    <row r="22" spans="2:5" ht="46.8" x14ac:dyDescent="0.3">
      <c r="B22" s="38" t="s">
        <v>9</v>
      </c>
      <c r="C22" s="36">
        <v>20</v>
      </c>
      <c r="D22" s="37">
        <v>71531.466666666674</v>
      </c>
      <c r="E22" s="41">
        <f t="shared" si="5"/>
        <v>1430629.3333333335</v>
      </c>
    </row>
    <row r="23" spans="2:5" ht="15.6" x14ac:dyDescent="0.3">
      <c r="B23" s="38" t="s">
        <v>10</v>
      </c>
      <c r="C23" s="36">
        <v>30</v>
      </c>
      <c r="D23" s="37">
        <v>50526.125</v>
      </c>
      <c r="E23" s="41">
        <f t="shared" si="5"/>
        <v>1515783.75</v>
      </c>
    </row>
    <row r="24" spans="2:5" ht="15.6" x14ac:dyDescent="0.3">
      <c r="B24" s="38" t="s">
        <v>11</v>
      </c>
      <c r="C24" s="36">
        <v>40</v>
      </c>
      <c r="D24" s="37">
        <v>53898.222333333339</v>
      </c>
      <c r="E24" s="41">
        <f t="shared" si="5"/>
        <v>2155928.8933333335</v>
      </c>
    </row>
    <row r="25" spans="2:5" ht="15.6" x14ac:dyDescent="0.3">
      <c r="B25" s="38" t="s">
        <v>12</v>
      </c>
      <c r="C25" s="36">
        <v>30</v>
      </c>
      <c r="D25" s="37">
        <v>72471.283333333326</v>
      </c>
      <c r="E25" s="41">
        <f t="shared" si="5"/>
        <v>2174138.5</v>
      </c>
    </row>
    <row r="26" spans="2:5" ht="31.2" x14ac:dyDescent="0.3">
      <c r="B26" s="38" t="s">
        <v>13</v>
      </c>
      <c r="C26" s="36">
        <v>30</v>
      </c>
      <c r="D26" s="37">
        <v>48458.87966666666</v>
      </c>
      <c r="E26" s="41">
        <f t="shared" si="5"/>
        <v>1453766.39</v>
      </c>
    </row>
    <row r="27" spans="2:5" x14ac:dyDescent="0.3">
      <c r="B27" s="1"/>
      <c r="C27" s="2"/>
      <c r="D27" s="37" t="s">
        <v>14</v>
      </c>
      <c r="E27" s="41">
        <f>SUM(E18:E26)</f>
        <v>15031397.903333336</v>
      </c>
    </row>
    <row r="28" spans="2:5" x14ac:dyDescent="0.3">
      <c r="B28" s="1"/>
      <c r="C28" s="2"/>
      <c r="D28" s="37" t="s">
        <v>15</v>
      </c>
      <c r="E28" s="42">
        <f>E27*19%</f>
        <v>2855965.6016333341</v>
      </c>
    </row>
    <row r="29" spans="2:5" x14ac:dyDescent="0.3">
      <c r="B29" s="1"/>
      <c r="C29" s="2"/>
      <c r="D29" s="37" t="s">
        <v>1</v>
      </c>
      <c r="E29" s="42">
        <f>E27+E28</f>
        <v>17887363.504966669</v>
      </c>
    </row>
    <row r="30" spans="2:5" x14ac:dyDescent="0.3">
      <c r="B30" s="1"/>
      <c r="C30" s="2"/>
      <c r="D30" s="3"/>
      <c r="E30" s="4"/>
    </row>
    <row r="31" spans="2:5" x14ac:dyDescent="0.3">
      <c r="B31" s="1"/>
      <c r="C31" s="2"/>
      <c r="D31" s="3"/>
      <c r="E31" s="4"/>
    </row>
    <row r="32" spans="2:5" x14ac:dyDescent="0.3">
      <c r="B32" s="1"/>
      <c r="C32" s="2"/>
      <c r="D32" s="3"/>
      <c r="E32" s="4"/>
    </row>
    <row r="33" spans="1:5" x14ac:dyDescent="0.3">
      <c r="B33" s="45" t="s">
        <v>17</v>
      </c>
      <c r="C33" s="45"/>
      <c r="D33" s="45"/>
      <c r="E33" s="4"/>
    </row>
    <row r="34" spans="1:5" x14ac:dyDescent="0.3">
      <c r="B34" s="1"/>
      <c r="C34" s="2"/>
      <c r="D34" s="3"/>
      <c r="E34" s="4"/>
    </row>
    <row r="35" spans="1:5" ht="15" thickBot="1" x14ac:dyDescent="0.35">
      <c r="A35" s="5"/>
      <c r="B35" s="5"/>
      <c r="C35" s="5"/>
      <c r="D35" s="5"/>
      <c r="E35" s="5"/>
    </row>
    <row r="36" spans="1:5" x14ac:dyDescent="0.3">
      <c r="A36" s="6" t="s">
        <v>18</v>
      </c>
      <c r="B36" s="7"/>
      <c r="C36" s="7"/>
      <c r="D36" s="7"/>
      <c r="E36" s="8"/>
    </row>
    <row r="37" spans="1:5" x14ac:dyDescent="0.3">
      <c r="A37" s="9"/>
      <c r="B37" s="5"/>
      <c r="C37" s="5"/>
      <c r="D37" s="5"/>
      <c r="E37" s="10"/>
    </row>
    <row r="38" spans="1:5" x14ac:dyDescent="0.3">
      <c r="A38" s="9"/>
      <c r="B38" s="5"/>
      <c r="C38" s="5"/>
      <c r="D38" s="5"/>
      <c r="E38" s="10"/>
    </row>
    <row r="39" spans="1:5" x14ac:dyDescent="0.3">
      <c r="A39" s="9"/>
      <c r="B39" s="5"/>
      <c r="C39" s="5"/>
      <c r="D39" s="5"/>
      <c r="E39" s="10"/>
    </row>
    <row r="40" spans="1:5" x14ac:dyDescent="0.3">
      <c r="A40" s="9"/>
      <c r="B40" s="5"/>
      <c r="C40" s="5"/>
      <c r="D40" s="5"/>
      <c r="E40" s="10"/>
    </row>
    <row r="41" spans="1:5" x14ac:dyDescent="0.3">
      <c r="A41" s="9"/>
      <c r="B41" s="5"/>
      <c r="C41" s="5"/>
      <c r="D41" s="5"/>
      <c r="E41" s="10"/>
    </row>
    <row r="42" spans="1:5" x14ac:dyDescent="0.3">
      <c r="A42" s="9"/>
      <c r="B42" s="5"/>
      <c r="C42" s="5"/>
      <c r="D42" s="5"/>
      <c r="E42" s="10"/>
    </row>
    <row r="43" spans="1:5" x14ac:dyDescent="0.3">
      <c r="A43" s="9"/>
      <c r="B43" s="5"/>
      <c r="C43" s="5"/>
      <c r="D43" s="5"/>
      <c r="E43" s="10"/>
    </row>
    <row r="44" spans="1:5" x14ac:dyDescent="0.3">
      <c r="A44" s="9"/>
      <c r="B44" s="5"/>
      <c r="C44" s="5"/>
      <c r="D44" s="5"/>
      <c r="E44" s="10"/>
    </row>
    <row r="45" spans="1:5" x14ac:dyDescent="0.3">
      <c r="A45" s="9"/>
      <c r="B45" s="5"/>
      <c r="C45" s="5"/>
      <c r="D45" s="5"/>
      <c r="E45" s="10"/>
    </row>
    <row r="46" spans="1:5" x14ac:dyDescent="0.3">
      <c r="A46" s="9"/>
      <c r="B46" s="5"/>
      <c r="C46" s="5"/>
      <c r="D46" s="5"/>
      <c r="E46" s="10"/>
    </row>
    <row r="47" spans="1:5" ht="15" thickBot="1" x14ac:dyDescent="0.35">
      <c r="A47" s="11"/>
      <c r="B47" s="12"/>
      <c r="C47" s="12"/>
      <c r="D47" s="12"/>
      <c r="E47" s="13"/>
    </row>
    <row r="52" spans="1:2" x14ac:dyDescent="0.3">
      <c r="A52" s="14"/>
      <c r="B52" s="14"/>
    </row>
    <row r="53" spans="1:2" x14ac:dyDescent="0.3">
      <c r="A53" t="s">
        <v>31</v>
      </c>
    </row>
    <row r="54" spans="1:2" x14ac:dyDescent="0.3">
      <c r="A54" t="s">
        <v>32</v>
      </c>
    </row>
  </sheetData>
  <mergeCells count="2">
    <mergeCell ref="A1:J1"/>
    <mergeCell ref="B33:D33"/>
  </mergeCells>
  <pageMargins left="0.7" right="0.7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86EA-2E02-4EE8-826C-3AE8A365F230}">
  <dimension ref="A1:F7"/>
  <sheetViews>
    <sheetView workbookViewId="0">
      <selection sqref="A1:F7"/>
    </sheetView>
  </sheetViews>
  <sheetFormatPr baseColWidth="10" defaultRowHeight="14.4" x14ac:dyDescent="0.3"/>
  <sheetData>
    <row r="1" spans="1:6" ht="15" thickBot="1" x14ac:dyDescent="0.35">
      <c r="A1" s="46" t="s">
        <v>2</v>
      </c>
      <c r="B1" s="47"/>
      <c r="C1" s="47"/>
      <c r="D1" s="47"/>
      <c r="E1" s="47"/>
      <c r="F1" s="48"/>
    </row>
    <row r="2" spans="1:6" ht="15" thickBot="1" x14ac:dyDescent="0.35">
      <c r="A2" s="28" t="s">
        <v>19</v>
      </c>
      <c r="B2" s="29" t="s">
        <v>20</v>
      </c>
      <c r="C2" s="28" t="s">
        <v>21</v>
      </c>
      <c r="D2" s="30" t="s">
        <v>22</v>
      </c>
      <c r="E2" s="30" t="s">
        <v>23</v>
      </c>
      <c r="F2" s="30" t="s">
        <v>0</v>
      </c>
    </row>
    <row r="3" spans="1:6" ht="15" thickBot="1" x14ac:dyDescent="0.35">
      <c r="A3" s="28" t="s">
        <v>24</v>
      </c>
      <c r="B3" s="31">
        <v>282000</v>
      </c>
      <c r="C3" s="32">
        <v>364000</v>
      </c>
      <c r="D3" s="33">
        <v>428000</v>
      </c>
      <c r="E3" s="33">
        <v>680000</v>
      </c>
      <c r="F3" s="33">
        <v>438500</v>
      </c>
    </row>
    <row r="4" spans="1:6" ht="15" thickBot="1" x14ac:dyDescent="0.35">
      <c r="A4" s="28" t="s">
        <v>25</v>
      </c>
      <c r="B4" s="31">
        <v>282000</v>
      </c>
      <c r="C4" s="32">
        <v>460000</v>
      </c>
      <c r="D4" s="33">
        <v>546000</v>
      </c>
      <c r="E4" s="33">
        <v>858000</v>
      </c>
      <c r="F4" s="33">
        <v>536500</v>
      </c>
    </row>
    <row r="5" spans="1:6" ht="15" thickBot="1" x14ac:dyDescent="0.35">
      <c r="A5" s="28" t="s">
        <v>26</v>
      </c>
      <c r="B5" s="33">
        <v>313000</v>
      </c>
      <c r="C5" s="33">
        <v>239000</v>
      </c>
      <c r="D5" s="33">
        <v>316000</v>
      </c>
      <c r="E5" s="33">
        <v>483000</v>
      </c>
      <c r="F5" s="33">
        <v>337750</v>
      </c>
    </row>
    <row r="6" spans="1:6" ht="15" thickBot="1" x14ac:dyDescent="0.35">
      <c r="E6" s="34" t="s">
        <v>1</v>
      </c>
      <c r="F6" s="33">
        <v>1312750</v>
      </c>
    </row>
    <row r="7" spans="1:6" ht="15" thickBot="1" x14ac:dyDescent="0.35">
      <c r="D7" s="49" t="s">
        <v>27</v>
      </c>
      <c r="E7" s="50"/>
      <c r="F7" s="33">
        <v>2625500</v>
      </c>
    </row>
  </sheetData>
  <mergeCells count="2">
    <mergeCell ref="A1:F1"/>
    <mergeCell ref="D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PROPIOS</vt:lpstr>
      <vt:lpstr>Hoja1</vt:lpstr>
      <vt:lpstr>PROPIOS!Área_de_impresión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Urrego Restrepo</dc:creator>
  <cp:lastModifiedBy>Maria Eugenia Urrego Restrepo</cp:lastModifiedBy>
  <cp:lastPrinted>2025-01-16T19:54:51Z</cp:lastPrinted>
  <dcterms:created xsi:type="dcterms:W3CDTF">2023-10-04T14:22:00Z</dcterms:created>
  <dcterms:modified xsi:type="dcterms:W3CDTF">2025-01-23T16:34:39Z</dcterms:modified>
</cp:coreProperties>
</file>