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2.xml" ContentType="application/vnd.openxmlformats-officedocument.drawing+xml"/>
  <Override PartName="/xl/comments10.xml" ContentType="application/vnd.openxmlformats-officedocument.spreadsheetml.comments+xml"/>
  <Override PartName="/xl/drawings/drawing3.xml" ContentType="application/vnd.openxmlformats-officedocument.drawing+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2024\CONTRALORÍA\"/>
    </mc:Choice>
  </mc:AlternateContent>
  <bookViews>
    <workbookView xWindow="0" yWindow="0" windowWidth="7980" windowHeight="4575" firstSheet="12" activeTab="12"/>
  </bookViews>
  <sheets>
    <sheet name="Inicio" sheetId="4" state="hidden" r:id="rId1"/>
    <sheet name="Consolidado" sheetId="3" state="hidden" r:id="rId2"/>
    <sheet name="DTT" sheetId="2" state="hidden" r:id="rId3"/>
    <sheet name="SAF" sheetId="8" state="hidden" r:id="rId4"/>
    <sheet name="UCTM" sheetId="9" state="hidden" r:id="rId5"/>
    <sheet name="Infraestructura" sheetId="10" state="hidden" r:id="rId6"/>
    <sheet name="STH" sheetId="11" state="hidden" r:id="rId7"/>
    <sheet name="Jurídica" sheetId="12" state="hidden" r:id="rId8"/>
    <sheet name="Planeacion" sheetId="13" state="hidden" r:id="rId9"/>
    <sheet name="OCI" sheetId="14" state="hidden" r:id="rId10"/>
    <sheet name="Informatica" sheetId="15" state="hidden" r:id="rId11"/>
    <sheet name="Hoja1" sheetId="16" state="hidden" r:id="rId12"/>
    <sheet name="PLAN DE MEJORAMIENTO" sheetId="17" r:id="rId13"/>
    <sheet name="AVANCE PLAN DE MEJORAMIENTO" sheetId="18" r:id="rId14"/>
  </sheets>
  <calcPr calcId="162913"/>
</workbook>
</file>

<file path=xl/calcChain.xml><?xml version="1.0" encoding="utf-8"?>
<calcChain xmlns="http://schemas.openxmlformats.org/spreadsheetml/2006/main">
  <c r="O21" i="18" l="1"/>
  <c r="V21" i="18"/>
  <c r="L21" i="18"/>
  <c r="P21" i="18"/>
  <c r="Q21" i="18"/>
  <c r="R21" i="18"/>
  <c r="Y2" i="18"/>
  <c r="Z3" i="15"/>
  <c r="X35" i="15" s="1"/>
  <c r="Y35" i="15" s="1"/>
  <c r="M13" i="15"/>
  <c r="O13" i="15"/>
  <c r="P13" i="15"/>
  <c r="R13" i="15"/>
  <c r="S13" i="15"/>
  <c r="V13" i="15"/>
  <c r="M14" i="15"/>
  <c r="Q14" i="15"/>
  <c r="O14" i="15"/>
  <c r="P14" i="15"/>
  <c r="W14" i="15"/>
  <c r="R14" i="15"/>
  <c r="S14" i="15"/>
  <c r="V14" i="15"/>
  <c r="M15" i="15"/>
  <c r="O15" i="15"/>
  <c r="P15" i="15"/>
  <c r="W15" i="15"/>
  <c r="R15" i="15"/>
  <c r="S15" i="15"/>
  <c r="V15" i="15"/>
  <c r="M17" i="15"/>
  <c r="S17" i="15"/>
  <c r="O17" i="15"/>
  <c r="P17" i="15"/>
  <c r="V17" i="15"/>
  <c r="M18" i="15"/>
  <c r="S18" i="15"/>
  <c r="O18" i="15"/>
  <c r="P18" i="15"/>
  <c r="V18" i="15"/>
  <c r="M19" i="15"/>
  <c r="S19" i="15"/>
  <c r="O19" i="15"/>
  <c r="P19" i="15"/>
  <c r="V19" i="15"/>
  <c r="M20" i="15"/>
  <c r="S20" i="15"/>
  <c r="O20" i="15"/>
  <c r="P20" i="15"/>
  <c r="W20" i="15"/>
  <c r="V20" i="15"/>
  <c r="M21" i="15"/>
  <c r="S21" i="15"/>
  <c r="O21" i="15"/>
  <c r="P21" i="15"/>
  <c r="V21" i="15"/>
  <c r="M22" i="15"/>
  <c r="O22" i="15"/>
  <c r="P22" i="15"/>
  <c r="W22" i="15"/>
  <c r="V22" i="15"/>
  <c r="M23" i="15"/>
  <c r="S23" i="15"/>
  <c r="O23" i="15"/>
  <c r="P23" i="15"/>
  <c r="V23" i="15"/>
  <c r="M24" i="15"/>
  <c r="O24" i="15"/>
  <c r="P24" i="15"/>
  <c r="S24" i="15"/>
  <c r="V24" i="15"/>
  <c r="M26" i="15"/>
  <c r="O26" i="15"/>
  <c r="P26" i="15"/>
  <c r="R26" i="15"/>
  <c r="S26" i="15"/>
  <c r="V26" i="15"/>
  <c r="M27" i="15"/>
  <c r="O27" i="15"/>
  <c r="P27" i="15"/>
  <c r="R27" i="15"/>
  <c r="S27" i="15"/>
  <c r="V27" i="15"/>
  <c r="M28" i="15"/>
  <c r="O28" i="15"/>
  <c r="P28" i="15"/>
  <c r="W28" i="15"/>
  <c r="R28" i="15"/>
  <c r="S28" i="15"/>
  <c r="V28" i="15"/>
  <c r="M29" i="15"/>
  <c r="O29" i="15"/>
  <c r="P29" i="15"/>
  <c r="W29" i="15"/>
  <c r="R29" i="15"/>
  <c r="S29" i="15"/>
  <c r="V29" i="15"/>
  <c r="M30" i="15"/>
  <c r="O30" i="15"/>
  <c r="P30" i="15"/>
  <c r="R30" i="15"/>
  <c r="S30" i="15"/>
  <c r="V30" i="15"/>
  <c r="M31" i="15"/>
  <c r="O31" i="15"/>
  <c r="P31" i="15"/>
  <c r="R31" i="15"/>
  <c r="S31" i="15"/>
  <c r="V31" i="15"/>
  <c r="M32" i="15"/>
  <c r="O32" i="15"/>
  <c r="P32" i="15"/>
  <c r="R32" i="15"/>
  <c r="S32" i="15"/>
  <c r="V32" i="15"/>
  <c r="M33" i="15"/>
  <c r="O33" i="15"/>
  <c r="P33" i="15"/>
  <c r="Q33" i="15"/>
  <c r="R33" i="15"/>
  <c r="S33" i="15"/>
  <c r="V33" i="15"/>
  <c r="M34" i="15"/>
  <c r="O34" i="15"/>
  <c r="P34" i="15"/>
  <c r="R34" i="15"/>
  <c r="S34" i="15"/>
  <c r="V34" i="15"/>
  <c r="M35" i="15"/>
  <c r="O35" i="15"/>
  <c r="P35" i="15"/>
  <c r="R35" i="15"/>
  <c r="S35" i="15"/>
  <c r="V35" i="15"/>
  <c r="M36" i="15"/>
  <c r="O36" i="15"/>
  <c r="P36" i="15"/>
  <c r="R36" i="15"/>
  <c r="S36" i="15"/>
  <c r="V36" i="15"/>
  <c r="M37" i="15"/>
  <c r="O37" i="15"/>
  <c r="P37" i="15"/>
  <c r="R37" i="15"/>
  <c r="S37" i="15"/>
  <c r="V37" i="15"/>
  <c r="M38" i="15"/>
  <c r="O38" i="15"/>
  <c r="P38" i="15"/>
  <c r="R38" i="15"/>
  <c r="S38" i="15"/>
  <c r="V38" i="15"/>
  <c r="M39" i="15"/>
  <c r="O39" i="15"/>
  <c r="P39" i="15"/>
  <c r="R39" i="15"/>
  <c r="S39" i="15"/>
  <c r="V39" i="15"/>
  <c r="Z3" i="14"/>
  <c r="X14" i="14" s="1"/>
  <c r="Y14" i="14" s="1"/>
  <c r="A9" i="14"/>
  <c r="T9" i="14"/>
  <c r="M13" i="14"/>
  <c r="O13" i="14"/>
  <c r="P13" i="14"/>
  <c r="V13" i="14"/>
  <c r="M14" i="14"/>
  <c r="O14" i="14"/>
  <c r="P14" i="14"/>
  <c r="W14" i="14"/>
  <c r="V14" i="14"/>
  <c r="Z3" i="13"/>
  <c r="X20" i="13" s="1"/>
  <c r="Y20" i="13" s="1"/>
  <c r="A9" i="13"/>
  <c r="T9" i="13"/>
  <c r="M13" i="13"/>
  <c r="O13" i="13"/>
  <c r="P13" i="13"/>
  <c r="W13" i="13"/>
  <c r="V13" i="13"/>
  <c r="M15" i="13"/>
  <c r="O15" i="13"/>
  <c r="P15" i="13"/>
  <c r="V15" i="13"/>
  <c r="M16" i="13"/>
  <c r="O16" i="13"/>
  <c r="P16" i="13"/>
  <c r="W16" i="13"/>
  <c r="V16" i="13"/>
  <c r="V17" i="13"/>
  <c r="M18" i="13"/>
  <c r="O18" i="13"/>
  <c r="P18" i="13"/>
  <c r="W18" i="13"/>
  <c r="V18" i="13"/>
  <c r="V19" i="13"/>
  <c r="M20" i="13"/>
  <c r="Q20" i="13"/>
  <c r="O20" i="13"/>
  <c r="P20" i="13"/>
  <c r="V20" i="13"/>
  <c r="M21" i="13"/>
  <c r="O21" i="13"/>
  <c r="P21" i="13"/>
  <c r="W21" i="13"/>
  <c r="V21" i="13"/>
  <c r="M22" i="13"/>
  <c r="O22" i="13"/>
  <c r="P22" i="13"/>
  <c r="V22" i="13"/>
  <c r="M23" i="13"/>
  <c r="O23" i="13"/>
  <c r="P23" i="13"/>
  <c r="V23" i="13"/>
  <c r="M24" i="13"/>
  <c r="Q24" i="13"/>
  <c r="O24" i="13"/>
  <c r="P24" i="13"/>
  <c r="V24" i="13"/>
  <c r="M25" i="13"/>
  <c r="Q25" i="13"/>
  <c r="O25" i="13"/>
  <c r="P25" i="13"/>
  <c r="W25" i="13"/>
  <c r="V25" i="13"/>
  <c r="M26" i="13"/>
  <c r="O26" i="13"/>
  <c r="P26" i="13"/>
  <c r="V26" i="13"/>
  <c r="M27" i="13"/>
  <c r="O27" i="13"/>
  <c r="P27" i="13"/>
  <c r="R27" i="13"/>
  <c r="V27" i="13"/>
  <c r="M28" i="13"/>
  <c r="O28" i="13"/>
  <c r="P28" i="13"/>
  <c r="V28" i="13"/>
  <c r="M29" i="13"/>
  <c r="Q29" i="13"/>
  <c r="O29" i="13"/>
  <c r="P29" i="13"/>
  <c r="W29" i="13"/>
  <c r="V29" i="13"/>
  <c r="M30" i="13"/>
  <c r="Q30" i="13"/>
  <c r="O30" i="13"/>
  <c r="P30" i="13"/>
  <c r="W30" i="13"/>
  <c r="V30" i="13"/>
  <c r="Z3" i="12"/>
  <c r="X14" i="12" s="1"/>
  <c r="Y14" i="12" s="1"/>
  <c r="A9" i="12"/>
  <c r="T9" i="12"/>
  <c r="M13" i="12"/>
  <c r="O13" i="12"/>
  <c r="P13" i="12"/>
  <c r="W13" i="12"/>
  <c r="V13" i="12"/>
  <c r="M14" i="12"/>
  <c r="O14" i="12"/>
  <c r="P14" i="12"/>
  <c r="W14" i="12"/>
  <c r="V14" i="12"/>
  <c r="M15" i="12"/>
  <c r="O15" i="12"/>
  <c r="P15" i="12"/>
  <c r="V15" i="12"/>
  <c r="M16" i="12"/>
  <c r="O16" i="12"/>
  <c r="P16" i="12"/>
  <c r="V16" i="12"/>
  <c r="M17" i="12"/>
  <c r="O17" i="12"/>
  <c r="P17" i="12"/>
  <c r="W17" i="12"/>
  <c r="V17" i="12"/>
  <c r="M18" i="12"/>
  <c r="O18" i="12"/>
  <c r="P18" i="12"/>
  <c r="V18" i="12"/>
  <c r="V19" i="12"/>
  <c r="M20" i="12"/>
  <c r="O20" i="12"/>
  <c r="P20" i="12"/>
  <c r="Q20" i="12"/>
  <c r="V20" i="12"/>
  <c r="M21" i="12"/>
  <c r="O21" i="12"/>
  <c r="P21" i="12"/>
  <c r="V21" i="12"/>
  <c r="M22" i="12"/>
  <c r="O22" i="12"/>
  <c r="P22" i="12"/>
  <c r="W22" i="12"/>
  <c r="V22" i="12"/>
  <c r="M23" i="12"/>
  <c r="O23" i="12"/>
  <c r="P23" i="12"/>
  <c r="W23" i="12"/>
  <c r="V23" i="12"/>
  <c r="M24" i="12"/>
  <c r="O24" i="12"/>
  <c r="P24" i="12"/>
  <c r="W24" i="12"/>
  <c r="V24" i="12"/>
  <c r="M25" i="12"/>
  <c r="Q25" i="12"/>
  <c r="O25" i="12"/>
  <c r="P25" i="12"/>
  <c r="V25" i="12"/>
  <c r="M26" i="12"/>
  <c r="O26" i="12"/>
  <c r="P26" i="12"/>
  <c r="V26" i="12"/>
  <c r="M27" i="12"/>
  <c r="O27" i="12"/>
  <c r="P27" i="12"/>
  <c r="V27" i="12"/>
  <c r="M28" i="12"/>
  <c r="O28" i="12"/>
  <c r="P28" i="12"/>
  <c r="W28" i="12"/>
  <c r="V28" i="12"/>
  <c r="M29" i="12"/>
  <c r="O29" i="12"/>
  <c r="P29" i="12"/>
  <c r="V29" i="12"/>
  <c r="M30" i="12"/>
  <c r="O30" i="12"/>
  <c r="P30" i="12"/>
  <c r="W30" i="12"/>
  <c r="V30" i="12"/>
  <c r="M31" i="12"/>
  <c r="O31" i="12"/>
  <c r="P31" i="12"/>
  <c r="W31" i="12"/>
  <c r="V31" i="12"/>
  <c r="M32" i="12"/>
  <c r="O32" i="12"/>
  <c r="P32" i="12"/>
  <c r="V32" i="12"/>
  <c r="M33" i="12"/>
  <c r="O33" i="12"/>
  <c r="P33" i="12"/>
  <c r="V33" i="12"/>
  <c r="M34" i="12"/>
  <c r="O34" i="12"/>
  <c r="P34" i="12"/>
  <c r="W34" i="12"/>
  <c r="V34" i="12"/>
  <c r="Z3" i="11"/>
  <c r="X13" i="11" s="1"/>
  <c r="Y13" i="11" s="1"/>
  <c r="A9" i="11"/>
  <c r="T9" i="11"/>
  <c r="S14" i="11"/>
  <c r="M13" i="11"/>
  <c r="O13" i="11"/>
  <c r="P13" i="11"/>
  <c r="Q13" i="11"/>
  <c r="V13" i="11"/>
  <c r="M14" i="11"/>
  <c r="O14" i="11"/>
  <c r="P14" i="11"/>
  <c r="W14" i="11"/>
  <c r="V14" i="11"/>
  <c r="Z3" i="10"/>
  <c r="X27" i="10" s="1"/>
  <c r="Y27" i="10" s="1"/>
  <c r="A9" i="10"/>
  <c r="T9" i="10"/>
  <c r="M13" i="10"/>
  <c r="O13" i="10"/>
  <c r="P13" i="10"/>
  <c r="V13" i="10"/>
  <c r="M14" i="10"/>
  <c r="O14" i="10"/>
  <c r="P14" i="10"/>
  <c r="W14" i="10"/>
  <c r="V14" i="10"/>
  <c r="M15" i="10"/>
  <c r="Q15" i="10"/>
  <c r="O15" i="10"/>
  <c r="P15" i="10"/>
  <c r="W15" i="10"/>
  <c r="V15" i="10"/>
  <c r="M16" i="10"/>
  <c r="O16" i="10"/>
  <c r="P16" i="10"/>
  <c r="V16" i="10"/>
  <c r="M17" i="10"/>
  <c r="O17" i="10"/>
  <c r="P17" i="10"/>
  <c r="W17" i="10"/>
  <c r="V17" i="10"/>
  <c r="M18" i="10"/>
  <c r="O18" i="10"/>
  <c r="P18" i="10"/>
  <c r="V18" i="10"/>
  <c r="M19" i="10"/>
  <c r="O19" i="10"/>
  <c r="P19" i="10"/>
  <c r="V19" i="10"/>
  <c r="M20" i="10"/>
  <c r="O20" i="10"/>
  <c r="P20" i="10"/>
  <c r="W20" i="10"/>
  <c r="V20" i="10"/>
  <c r="M21" i="10"/>
  <c r="O21" i="10"/>
  <c r="P21" i="10"/>
  <c r="W21" i="10"/>
  <c r="V21" i="10"/>
  <c r="M22" i="10"/>
  <c r="O22" i="10"/>
  <c r="P22" i="10"/>
  <c r="V22" i="10"/>
  <c r="M23" i="10"/>
  <c r="O23" i="10"/>
  <c r="P23" i="10"/>
  <c r="W23" i="10"/>
  <c r="V23" i="10"/>
  <c r="M24" i="10"/>
  <c r="Q24" i="10"/>
  <c r="O24" i="10"/>
  <c r="P24" i="10"/>
  <c r="W24" i="10"/>
  <c r="V24" i="10"/>
  <c r="M25" i="10"/>
  <c r="O25" i="10"/>
  <c r="P25" i="10"/>
  <c r="V25" i="10"/>
  <c r="M26" i="10"/>
  <c r="O26" i="10"/>
  <c r="P26" i="10"/>
  <c r="V26" i="10"/>
  <c r="M27" i="10"/>
  <c r="O27" i="10"/>
  <c r="P27" i="10"/>
  <c r="V27" i="10"/>
  <c r="M28" i="10"/>
  <c r="O28" i="10"/>
  <c r="P28" i="10"/>
  <c r="V28" i="10"/>
  <c r="M29" i="10"/>
  <c r="O29" i="10"/>
  <c r="P29" i="10"/>
  <c r="V29" i="10"/>
  <c r="M30" i="10"/>
  <c r="O30" i="10"/>
  <c r="P30" i="10"/>
  <c r="V30" i="10"/>
  <c r="M31" i="10"/>
  <c r="O31" i="10"/>
  <c r="P31" i="10"/>
  <c r="V31" i="10"/>
  <c r="M32" i="10"/>
  <c r="O32" i="10"/>
  <c r="P32" i="10"/>
  <c r="Q32" i="10"/>
  <c r="V32" i="10"/>
  <c r="M34" i="10"/>
  <c r="O34" i="10"/>
  <c r="P34" i="10"/>
  <c r="V34" i="10"/>
  <c r="M35" i="10"/>
  <c r="O35" i="10"/>
  <c r="P35" i="10"/>
  <c r="W35" i="10"/>
  <c r="V35" i="10"/>
  <c r="M36" i="10"/>
  <c r="O36" i="10"/>
  <c r="P36" i="10"/>
  <c r="V36" i="10"/>
  <c r="M37" i="10"/>
  <c r="O37" i="10"/>
  <c r="P37" i="10"/>
  <c r="V37" i="10"/>
  <c r="M38" i="10"/>
  <c r="O38" i="10"/>
  <c r="P38" i="10"/>
  <c r="V38" i="10"/>
  <c r="M39" i="10"/>
  <c r="O39" i="10"/>
  <c r="P39" i="10"/>
  <c r="V39" i="10"/>
  <c r="Z3" i="9"/>
  <c r="X54" i="9" s="1"/>
  <c r="Y54" i="9" s="1"/>
  <c r="A9" i="9"/>
  <c r="T9" i="9"/>
  <c r="M13" i="9"/>
  <c r="O13" i="9"/>
  <c r="P13" i="9"/>
  <c r="V13" i="9"/>
  <c r="M14" i="9"/>
  <c r="O14" i="9"/>
  <c r="P14" i="9"/>
  <c r="V14" i="9"/>
  <c r="M15" i="9"/>
  <c r="O15" i="9"/>
  <c r="P15" i="9"/>
  <c r="W15" i="9"/>
  <c r="V15" i="9"/>
  <c r="M16" i="9"/>
  <c r="O16" i="9"/>
  <c r="P16" i="9"/>
  <c r="W16" i="9"/>
  <c r="V16" i="9"/>
  <c r="V17" i="9"/>
  <c r="M18" i="9"/>
  <c r="O18" i="9"/>
  <c r="P18" i="9"/>
  <c r="W18" i="9"/>
  <c r="V18" i="9"/>
  <c r="M19" i="9"/>
  <c r="O19" i="9"/>
  <c r="P19" i="9"/>
  <c r="V19" i="9"/>
  <c r="M20" i="9"/>
  <c r="O20" i="9"/>
  <c r="P20" i="9"/>
  <c r="Q20" i="9"/>
  <c r="V20" i="9"/>
  <c r="M21" i="9"/>
  <c r="O21" i="9"/>
  <c r="P21" i="9"/>
  <c r="V21" i="9"/>
  <c r="M23" i="9"/>
  <c r="O23" i="9"/>
  <c r="P23" i="9"/>
  <c r="V23" i="9"/>
  <c r="M24" i="9"/>
  <c r="O24" i="9"/>
  <c r="P24" i="9"/>
  <c r="V24" i="9"/>
  <c r="M25" i="9"/>
  <c r="O25" i="9"/>
  <c r="P25" i="9"/>
  <c r="V25" i="9"/>
  <c r="M26" i="9"/>
  <c r="O26" i="9"/>
  <c r="P26" i="9"/>
  <c r="V26" i="9"/>
  <c r="M27" i="9"/>
  <c r="O27" i="9"/>
  <c r="P27" i="9"/>
  <c r="V27" i="9"/>
  <c r="M28" i="9"/>
  <c r="O28" i="9"/>
  <c r="P28" i="9"/>
  <c r="V28" i="9"/>
  <c r="M29" i="9"/>
  <c r="O29" i="9"/>
  <c r="P29" i="9"/>
  <c r="Q29" i="9"/>
  <c r="V29" i="9"/>
  <c r="M30" i="9"/>
  <c r="O30" i="9"/>
  <c r="P30" i="9"/>
  <c r="V30" i="9"/>
  <c r="M31" i="9"/>
  <c r="O31" i="9"/>
  <c r="P31" i="9"/>
  <c r="V31" i="9"/>
  <c r="M32" i="9"/>
  <c r="Q32" i="9"/>
  <c r="O32" i="9"/>
  <c r="P32" i="9"/>
  <c r="V32" i="9"/>
  <c r="M33" i="9"/>
  <c r="O33" i="9"/>
  <c r="P33" i="9"/>
  <c r="V33" i="9"/>
  <c r="M34" i="9"/>
  <c r="O34" i="9"/>
  <c r="P34" i="9"/>
  <c r="V34" i="9"/>
  <c r="M35" i="9"/>
  <c r="O35" i="9"/>
  <c r="P35" i="9"/>
  <c r="V35" i="9"/>
  <c r="M36" i="9"/>
  <c r="O36" i="9"/>
  <c r="P36" i="9"/>
  <c r="V36" i="9"/>
  <c r="M37" i="9"/>
  <c r="O37" i="9"/>
  <c r="P37" i="9"/>
  <c r="V37" i="9"/>
  <c r="M38" i="9"/>
  <c r="O38" i="9"/>
  <c r="P38" i="9"/>
  <c r="W38" i="9"/>
  <c r="V38" i="9"/>
  <c r="M39" i="9"/>
  <c r="O39" i="9"/>
  <c r="P39" i="9"/>
  <c r="V39" i="9"/>
  <c r="M40" i="9"/>
  <c r="O40" i="9"/>
  <c r="P40" i="9"/>
  <c r="V40" i="9"/>
  <c r="M41" i="9"/>
  <c r="O41" i="9"/>
  <c r="P41" i="9"/>
  <c r="V41" i="9"/>
  <c r="M42" i="9"/>
  <c r="O42" i="9"/>
  <c r="P42" i="9"/>
  <c r="W42" i="9"/>
  <c r="V42" i="9"/>
  <c r="M43" i="9"/>
  <c r="O43" i="9"/>
  <c r="P43" i="9"/>
  <c r="V43" i="9"/>
  <c r="M44" i="9"/>
  <c r="Q44" i="9"/>
  <c r="O44" i="9"/>
  <c r="P44" i="9"/>
  <c r="W44" i="9"/>
  <c r="V44" i="9"/>
  <c r="M45" i="9"/>
  <c r="O45" i="9"/>
  <c r="P45" i="9"/>
  <c r="V45" i="9"/>
  <c r="M46" i="9"/>
  <c r="O46" i="9"/>
  <c r="P46" i="9"/>
  <c r="W46" i="9"/>
  <c r="V46" i="9"/>
  <c r="M47" i="9"/>
  <c r="O47" i="9"/>
  <c r="P47" i="9"/>
  <c r="V47" i="9"/>
  <c r="M48" i="9"/>
  <c r="O48" i="9"/>
  <c r="P48" i="9"/>
  <c r="V48" i="9"/>
  <c r="M49" i="9"/>
  <c r="Q49" i="9"/>
  <c r="O49" i="9"/>
  <c r="P49" i="9"/>
  <c r="V49" i="9"/>
  <c r="M50" i="9"/>
  <c r="O50" i="9"/>
  <c r="P50" i="9"/>
  <c r="W50" i="9"/>
  <c r="V50" i="9"/>
  <c r="M51" i="9"/>
  <c r="O51" i="9"/>
  <c r="P51" i="9"/>
  <c r="V51" i="9"/>
  <c r="M52" i="9"/>
  <c r="O52" i="9"/>
  <c r="P52" i="9"/>
  <c r="V52" i="9"/>
  <c r="M53" i="9"/>
  <c r="O53" i="9"/>
  <c r="P53" i="9"/>
  <c r="V53" i="9"/>
  <c r="M54" i="9"/>
  <c r="O54" i="9"/>
  <c r="P54" i="9"/>
  <c r="W54" i="9"/>
  <c r="V54" i="9"/>
  <c r="M55" i="9"/>
  <c r="O55" i="9"/>
  <c r="P55" i="9"/>
  <c r="V55" i="9"/>
  <c r="M56" i="9"/>
  <c r="O56" i="9"/>
  <c r="P56" i="9"/>
  <c r="V56" i="9"/>
  <c r="M57" i="9"/>
  <c r="Q57" i="9"/>
  <c r="O57" i="9"/>
  <c r="P57" i="9"/>
  <c r="V57" i="9"/>
  <c r="M58" i="9"/>
  <c r="O58" i="9"/>
  <c r="P58" i="9"/>
  <c r="V58" i="9"/>
  <c r="M59" i="9"/>
  <c r="Q59" i="9"/>
  <c r="O59" i="9"/>
  <c r="P59" i="9"/>
  <c r="V59" i="9"/>
  <c r="M60" i="9"/>
  <c r="O60" i="9"/>
  <c r="P60" i="9"/>
  <c r="V60" i="9"/>
  <c r="M61" i="9"/>
  <c r="Q61" i="9"/>
  <c r="O61" i="9"/>
  <c r="P61" i="9"/>
  <c r="V61" i="9"/>
  <c r="M62" i="9"/>
  <c r="O62" i="9"/>
  <c r="P62" i="9"/>
  <c r="V62" i="9"/>
  <c r="M63" i="9"/>
  <c r="O63" i="9"/>
  <c r="P63" i="9"/>
  <c r="V63" i="9"/>
  <c r="Z3" i="8"/>
  <c r="X22" i="8" s="1"/>
  <c r="Y22" i="8" s="1"/>
  <c r="A9" i="8"/>
  <c r="T9" i="8"/>
  <c r="S59" i="8"/>
  <c r="M13" i="8"/>
  <c r="O13" i="8"/>
  <c r="P13" i="8"/>
  <c r="V13" i="8"/>
  <c r="M14" i="8"/>
  <c r="Q14" i="8"/>
  <c r="O14" i="8"/>
  <c r="P14" i="8"/>
  <c r="W14" i="8"/>
  <c r="V14" i="8"/>
  <c r="M15" i="8"/>
  <c r="Q15" i="8"/>
  <c r="O15" i="8"/>
  <c r="P15" i="8"/>
  <c r="V15" i="8"/>
  <c r="M16" i="8"/>
  <c r="Q16" i="8"/>
  <c r="P16" i="8"/>
  <c r="V16" i="8"/>
  <c r="M17" i="8"/>
  <c r="Q17" i="8"/>
  <c r="P17" i="8"/>
  <c r="W17" i="8"/>
  <c r="V17" i="8"/>
  <c r="M18" i="8"/>
  <c r="P18" i="8"/>
  <c r="V18" i="8"/>
  <c r="M19" i="8"/>
  <c r="P19" i="8"/>
  <c r="V19" i="8"/>
  <c r="M20" i="8"/>
  <c r="Q20" i="8"/>
  <c r="O20" i="8"/>
  <c r="P20" i="8"/>
  <c r="V20" i="8"/>
  <c r="M21" i="8"/>
  <c r="O21" i="8"/>
  <c r="P21" i="8"/>
  <c r="V21" i="8"/>
  <c r="M22" i="8"/>
  <c r="O22" i="8"/>
  <c r="P22" i="8"/>
  <c r="V22" i="8"/>
  <c r="M23" i="8"/>
  <c r="Q23" i="8"/>
  <c r="O23" i="8"/>
  <c r="P23" i="8"/>
  <c r="W23" i="8"/>
  <c r="V23" i="8"/>
  <c r="M24" i="8"/>
  <c r="O24" i="8"/>
  <c r="P24" i="8"/>
  <c r="V24" i="8"/>
  <c r="M25" i="8"/>
  <c r="O25" i="8"/>
  <c r="P25" i="8"/>
  <c r="V25" i="8"/>
  <c r="M26" i="8"/>
  <c r="O26" i="8"/>
  <c r="P26" i="8"/>
  <c r="V26" i="8"/>
  <c r="M27" i="8"/>
  <c r="O27" i="8"/>
  <c r="P27" i="8"/>
  <c r="V27" i="8"/>
  <c r="M28" i="8"/>
  <c r="O28" i="8"/>
  <c r="P28" i="8"/>
  <c r="W28" i="8"/>
  <c r="V28" i="8"/>
  <c r="M29" i="8"/>
  <c r="O29" i="8"/>
  <c r="P29" i="8"/>
  <c r="V29" i="8"/>
  <c r="M30" i="8"/>
  <c r="Q30" i="8"/>
  <c r="O30" i="8"/>
  <c r="P30" i="8"/>
  <c r="V30" i="8"/>
  <c r="M31" i="8"/>
  <c r="O31" i="8"/>
  <c r="P31" i="8"/>
  <c r="W31" i="8"/>
  <c r="V31" i="8"/>
  <c r="M32" i="8"/>
  <c r="O32" i="8"/>
  <c r="P32" i="8"/>
  <c r="V32" i="8"/>
  <c r="M33" i="8"/>
  <c r="O33" i="8"/>
  <c r="P33" i="8"/>
  <c r="Q33" i="8"/>
  <c r="V33" i="8"/>
  <c r="M34" i="8"/>
  <c r="O34" i="8"/>
  <c r="P34" i="8"/>
  <c r="V34" i="8"/>
  <c r="M35" i="8"/>
  <c r="O35" i="8"/>
  <c r="P35" i="8"/>
  <c r="V35" i="8"/>
  <c r="M36" i="8"/>
  <c r="Q36" i="8"/>
  <c r="O36" i="8"/>
  <c r="P36" i="8"/>
  <c r="V36" i="8"/>
  <c r="M37" i="8"/>
  <c r="O37" i="8"/>
  <c r="P37" i="8"/>
  <c r="V37" i="8"/>
  <c r="M38" i="8"/>
  <c r="O38" i="8"/>
  <c r="P38" i="8"/>
  <c r="V38" i="8"/>
  <c r="V39" i="8"/>
  <c r="M40" i="8"/>
  <c r="O40" i="8"/>
  <c r="P40" i="8"/>
  <c r="W40" i="8"/>
  <c r="V40" i="8"/>
  <c r="M41" i="8"/>
  <c r="O41" i="8"/>
  <c r="P41" i="8"/>
  <c r="V41" i="8"/>
  <c r="M42" i="8"/>
  <c r="O42" i="8"/>
  <c r="P42" i="8"/>
  <c r="W42" i="8"/>
  <c r="V42" i="8"/>
  <c r="M43" i="8"/>
  <c r="O43" i="8"/>
  <c r="P43" i="8"/>
  <c r="V43" i="8"/>
  <c r="M44" i="8"/>
  <c r="O44" i="8"/>
  <c r="P44" i="8"/>
  <c r="V44" i="8"/>
  <c r="M45" i="8"/>
  <c r="O45" i="8"/>
  <c r="P45" i="8"/>
  <c r="V45" i="8"/>
  <c r="M46" i="8"/>
  <c r="O46" i="8"/>
  <c r="P46" i="8"/>
  <c r="V46" i="8"/>
  <c r="M47" i="8"/>
  <c r="O47" i="8"/>
  <c r="P47" i="8"/>
  <c r="V47" i="8"/>
  <c r="M48" i="8"/>
  <c r="Q48" i="8"/>
  <c r="O48" i="8"/>
  <c r="P48" i="8"/>
  <c r="W48" i="8"/>
  <c r="V48" i="8"/>
  <c r="M49" i="8"/>
  <c r="O49" i="8"/>
  <c r="P49" i="8"/>
  <c r="W49" i="8"/>
  <c r="V49" i="8"/>
  <c r="M50" i="8"/>
  <c r="O50" i="8"/>
  <c r="P50" i="8"/>
  <c r="W50" i="8"/>
  <c r="V50" i="8"/>
  <c r="M51" i="8"/>
  <c r="O51" i="8"/>
  <c r="P51" i="8"/>
  <c r="W51" i="8"/>
  <c r="V51" i="8"/>
  <c r="M52" i="8"/>
  <c r="O52" i="8"/>
  <c r="P52" i="8"/>
  <c r="V52" i="8"/>
  <c r="M53" i="8"/>
  <c r="O53" i="8"/>
  <c r="P53" i="8"/>
  <c r="V53" i="8"/>
  <c r="M54" i="8"/>
  <c r="O54" i="8"/>
  <c r="P54" i="8"/>
  <c r="W54" i="8"/>
  <c r="V54" i="8"/>
  <c r="M55" i="8"/>
  <c r="O55" i="8"/>
  <c r="P55" i="8"/>
  <c r="W55" i="8"/>
  <c r="V55" i="8"/>
  <c r="M56" i="8"/>
  <c r="O56" i="8"/>
  <c r="P56" i="8"/>
  <c r="W56" i="8"/>
  <c r="V56" i="8"/>
  <c r="M58" i="8"/>
  <c r="O58" i="8"/>
  <c r="P58" i="8"/>
  <c r="Q58" i="8"/>
  <c r="V58" i="8"/>
  <c r="M59" i="8"/>
  <c r="O59" i="8"/>
  <c r="P59" i="8"/>
  <c r="V59" i="8"/>
  <c r="M60" i="8"/>
  <c r="O60" i="8"/>
  <c r="P60" i="8"/>
  <c r="V60" i="8"/>
  <c r="M61" i="8"/>
  <c r="O61" i="8"/>
  <c r="P61" i="8"/>
  <c r="W61" i="8"/>
  <c r="V61" i="8"/>
  <c r="M62" i="8"/>
  <c r="O62" i="8"/>
  <c r="P62" i="8"/>
  <c r="V62" i="8"/>
  <c r="M63" i="8"/>
  <c r="O63" i="8"/>
  <c r="P63" i="8"/>
  <c r="V63" i="8"/>
  <c r="M64" i="8"/>
  <c r="O64" i="8"/>
  <c r="P64" i="8"/>
  <c r="V64" i="8"/>
  <c r="M65" i="8"/>
  <c r="O65" i="8"/>
  <c r="P65" i="8"/>
  <c r="V65" i="8"/>
  <c r="M66" i="8"/>
  <c r="O66" i="8"/>
  <c r="P66" i="8"/>
  <c r="W66" i="8"/>
  <c r="V66" i="8"/>
  <c r="M67" i="8"/>
  <c r="O67" i="8"/>
  <c r="P67" i="8"/>
  <c r="V67" i="8"/>
  <c r="M68" i="8"/>
  <c r="O68" i="8"/>
  <c r="P68" i="8"/>
  <c r="W68" i="8"/>
  <c r="Q68" i="8"/>
  <c r="V68" i="8"/>
  <c r="M69" i="8"/>
  <c r="O69" i="8"/>
  <c r="P69" i="8"/>
  <c r="V69" i="8"/>
  <c r="Z3" i="2"/>
  <c r="X126" i="2" s="1"/>
  <c r="Y126" i="2" s="1"/>
  <c r="A9" i="2"/>
  <c r="T9" i="2"/>
  <c r="R72" i="2"/>
  <c r="M13" i="2"/>
  <c r="O13" i="2"/>
  <c r="P13" i="2"/>
  <c r="V13" i="2"/>
  <c r="M14" i="2"/>
  <c r="O14" i="2"/>
  <c r="P14" i="2"/>
  <c r="W14" i="2"/>
  <c r="V14" i="2"/>
  <c r="M15" i="2"/>
  <c r="O15" i="2"/>
  <c r="P15" i="2"/>
  <c r="W15" i="2"/>
  <c r="V15" i="2"/>
  <c r="M16" i="2"/>
  <c r="O16" i="2"/>
  <c r="P16" i="2"/>
  <c r="V16" i="2"/>
  <c r="M17" i="2"/>
  <c r="O17" i="2"/>
  <c r="P17" i="2"/>
  <c r="W17" i="2"/>
  <c r="V17" i="2"/>
  <c r="M18" i="2"/>
  <c r="O18" i="2"/>
  <c r="P18" i="2"/>
  <c r="V18" i="2"/>
  <c r="M19" i="2"/>
  <c r="Q19" i="2"/>
  <c r="O19" i="2"/>
  <c r="P19" i="2"/>
  <c r="W19" i="2"/>
  <c r="V19" i="2"/>
  <c r="M20" i="2"/>
  <c r="O20" i="2"/>
  <c r="P20" i="2"/>
  <c r="W20" i="2"/>
  <c r="V20" i="2"/>
  <c r="M21" i="2"/>
  <c r="O21" i="2"/>
  <c r="P21" i="2"/>
  <c r="Q21" i="2"/>
  <c r="V21" i="2"/>
  <c r="M22" i="2"/>
  <c r="O22" i="2"/>
  <c r="P22" i="2"/>
  <c r="W22" i="2"/>
  <c r="V22" i="2"/>
  <c r="M23" i="2"/>
  <c r="O23" i="2"/>
  <c r="P23" i="2"/>
  <c r="V23" i="2"/>
  <c r="M24" i="2"/>
  <c r="Q24" i="2"/>
  <c r="O24" i="2"/>
  <c r="P24" i="2"/>
  <c r="V24" i="2"/>
  <c r="M25" i="2"/>
  <c r="O25" i="2"/>
  <c r="P25" i="2"/>
  <c r="V25" i="2"/>
  <c r="M26" i="2"/>
  <c r="O26" i="2"/>
  <c r="P26" i="2"/>
  <c r="W26" i="2"/>
  <c r="V26" i="2"/>
  <c r="M27" i="2"/>
  <c r="O27" i="2"/>
  <c r="P27" i="2"/>
  <c r="W27" i="2"/>
  <c r="V27" i="2"/>
  <c r="M29" i="2"/>
  <c r="O29" i="2"/>
  <c r="P29" i="2"/>
  <c r="W29" i="2"/>
  <c r="V29" i="2"/>
  <c r="M30" i="2"/>
  <c r="O30" i="2"/>
  <c r="P30" i="2"/>
  <c r="W30" i="2"/>
  <c r="V30" i="2"/>
  <c r="M32" i="2"/>
  <c r="O32" i="2"/>
  <c r="P32" i="2"/>
  <c r="Q32" i="2"/>
  <c r="V32" i="2"/>
  <c r="V33" i="2"/>
  <c r="M34" i="2"/>
  <c r="O34" i="2"/>
  <c r="P34" i="2"/>
  <c r="V34" i="2"/>
  <c r="M35" i="2"/>
  <c r="O35" i="2"/>
  <c r="P35" i="2"/>
  <c r="W35" i="2"/>
  <c r="V35" i="2"/>
  <c r="V36" i="2"/>
  <c r="M37" i="2"/>
  <c r="O37" i="2"/>
  <c r="P37" i="2"/>
  <c r="V37" i="2"/>
  <c r="M38" i="2"/>
  <c r="O38" i="2"/>
  <c r="P38" i="2"/>
  <c r="V38" i="2"/>
  <c r="M39" i="2"/>
  <c r="Q39" i="2"/>
  <c r="O39" i="2"/>
  <c r="P39" i="2"/>
  <c r="V39" i="2"/>
  <c r="M40" i="2"/>
  <c r="O40" i="2"/>
  <c r="P40" i="2"/>
  <c r="V40" i="2"/>
  <c r="M41" i="2"/>
  <c r="Q41" i="2"/>
  <c r="P41" i="2"/>
  <c r="W41" i="2"/>
  <c r="V41" i="2"/>
  <c r="V42" i="2"/>
  <c r="M43" i="2"/>
  <c r="O43" i="2"/>
  <c r="P43" i="2"/>
  <c r="W43" i="2"/>
  <c r="V43" i="2"/>
  <c r="M44" i="2"/>
  <c r="O44" i="2"/>
  <c r="P44" i="2"/>
  <c r="W44" i="2"/>
  <c r="V44" i="2"/>
  <c r="M45" i="2"/>
  <c r="Q45" i="2"/>
  <c r="O45" i="2"/>
  <c r="P45" i="2"/>
  <c r="W45" i="2"/>
  <c r="V45" i="2"/>
  <c r="M46" i="2"/>
  <c r="O46" i="2"/>
  <c r="P46" i="2"/>
  <c r="Q46" i="2"/>
  <c r="V46" i="2"/>
  <c r="M47" i="2"/>
  <c r="O47" i="2"/>
  <c r="P47" i="2"/>
  <c r="V47" i="2"/>
  <c r="M48" i="2"/>
  <c r="O48" i="2"/>
  <c r="P48" i="2"/>
  <c r="W48" i="2"/>
  <c r="V48" i="2"/>
  <c r="M49" i="2"/>
  <c r="O49" i="2"/>
  <c r="P49" i="2"/>
  <c r="Q49" i="2"/>
  <c r="V49" i="2"/>
  <c r="M50" i="2"/>
  <c r="O50" i="2"/>
  <c r="P50" i="2"/>
  <c r="W50" i="2"/>
  <c r="V50" i="2"/>
  <c r="M51" i="2"/>
  <c r="Q51" i="2"/>
  <c r="O51" i="2"/>
  <c r="P51" i="2"/>
  <c r="V51" i="2"/>
  <c r="M52" i="2"/>
  <c r="O52" i="2"/>
  <c r="P52" i="2"/>
  <c r="V52" i="2"/>
  <c r="M53" i="2"/>
  <c r="O53" i="2"/>
  <c r="P53" i="2"/>
  <c r="V53" i="2"/>
  <c r="M54" i="2"/>
  <c r="O54" i="2"/>
  <c r="P54" i="2"/>
  <c r="V54" i="2"/>
  <c r="M55" i="2"/>
  <c r="O55" i="2"/>
  <c r="P55" i="2"/>
  <c r="W55" i="2"/>
  <c r="V55" i="2"/>
  <c r="M56" i="2"/>
  <c r="O56" i="2"/>
  <c r="P56" i="2"/>
  <c r="V56" i="2"/>
  <c r="M57" i="2"/>
  <c r="O57" i="2"/>
  <c r="P57" i="2"/>
  <c r="V57" i="2"/>
  <c r="M58" i="2"/>
  <c r="O58" i="2"/>
  <c r="P58" i="2"/>
  <c r="W58" i="2"/>
  <c r="V58" i="2"/>
  <c r="M59" i="2"/>
  <c r="O59" i="2"/>
  <c r="P59" i="2"/>
  <c r="W59" i="2"/>
  <c r="V59" i="2"/>
  <c r="M60" i="2"/>
  <c r="O60" i="2"/>
  <c r="P60" i="2"/>
  <c r="Q60" i="2"/>
  <c r="V60" i="2"/>
  <c r="M61" i="2"/>
  <c r="O61" i="2"/>
  <c r="P61" i="2"/>
  <c r="Q61" i="2"/>
  <c r="V61" i="2"/>
  <c r="M62" i="2"/>
  <c r="O62" i="2"/>
  <c r="P62" i="2"/>
  <c r="V62" i="2"/>
  <c r="M63" i="2"/>
  <c r="O63" i="2"/>
  <c r="P63" i="2"/>
  <c r="W63" i="2"/>
  <c r="V63" i="2"/>
  <c r="M64" i="2"/>
  <c r="O64" i="2"/>
  <c r="P64" i="2"/>
  <c r="V64" i="2"/>
  <c r="M65" i="2"/>
  <c r="O65" i="2"/>
  <c r="P65" i="2"/>
  <c r="W65" i="2"/>
  <c r="V65" i="2"/>
  <c r="M66" i="2"/>
  <c r="O66" i="2"/>
  <c r="P66" i="2"/>
  <c r="W66" i="2"/>
  <c r="V66" i="2"/>
  <c r="M67" i="2"/>
  <c r="O67" i="2"/>
  <c r="P67" i="2"/>
  <c r="W67" i="2"/>
  <c r="V67" i="2"/>
  <c r="M68" i="2"/>
  <c r="Q68" i="2"/>
  <c r="O68" i="2"/>
  <c r="P68" i="2"/>
  <c r="W68" i="2"/>
  <c r="V68" i="2"/>
  <c r="M69" i="2"/>
  <c r="O69" i="2"/>
  <c r="P69" i="2"/>
  <c r="V69" i="2"/>
  <c r="M70" i="2"/>
  <c r="O70" i="2"/>
  <c r="P70" i="2"/>
  <c r="Q70" i="2"/>
  <c r="V70" i="2"/>
  <c r="M71" i="2"/>
  <c r="O71" i="2"/>
  <c r="P71" i="2"/>
  <c r="Q71" i="2"/>
  <c r="V71" i="2"/>
  <c r="M72" i="2"/>
  <c r="O72" i="2"/>
  <c r="P72" i="2"/>
  <c r="W72" i="2"/>
  <c r="V72" i="2"/>
  <c r="M73" i="2"/>
  <c r="O73" i="2"/>
  <c r="P73" i="2"/>
  <c r="W73" i="2"/>
  <c r="V73" i="2"/>
  <c r="M74" i="2"/>
  <c r="O74" i="2"/>
  <c r="P74" i="2"/>
  <c r="W74" i="2"/>
  <c r="V74" i="2"/>
  <c r="M75" i="2"/>
  <c r="O75" i="2"/>
  <c r="P75" i="2"/>
  <c r="V75" i="2"/>
  <c r="M76" i="2"/>
  <c r="O76" i="2"/>
  <c r="P76" i="2"/>
  <c r="V76" i="2"/>
  <c r="M77" i="2"/>
  <c r="O77" i="2"/>
  <c r="P77" i="2"/>
  <c r="R77" i="2"/>
  <c r="V77" i="2"/>
  <c r="M79" i="2"/>
  <c r="O79" i="2"/>
  <c r="P79" i="2"/>
  <c r="V79" i="2"/>
  <c r="M80" i="2"/>
  <c r="O80" i="2"/>
  <c r="P80" i="2"/>
  <c r="Q80" i="2"/>
  <c r="V80" i="2"/>
  <c r="M81" i="2"/>
  <c r="O81" i="2"/>
  <c r="P81" i="2"/>
  <c r="V81" i="2"/>
  <c r="M82" i="2"/>
  <c r="O82" i="2"/>
  <c r="P82" i="2"/>
  <c r="V82" i="2"/>
  <c r="M83" i="2"/>
  <c r="O83" i="2"/>
  <c r="P83" i="2"/>
  <c r="V83" i="2"/>
  <c r="M84" i="2"/>
  <c r="O84" i="2"/>
  <c r="P84" i="2"/>
  <c r="Q84" i="2"/>
  <c r="V84" i="2"/>
  <c r="M85" i="2"/>
  <c r="O85" i="2"/>
  <c r="P85" i="2"/>
  <c r="V85" i="2"/>
  <c r="M86" i="2"/>
  <c r="O86" i="2"/>
  <c r="P86" i="2"/>
  <c r="W86" i="2"/>
  <c r="V86" i="2"/>
  <c r="M87" i="2"/>
  <c r="Q87" i="2"/>
  <c r="O87" i="2"/>
  <c r="P87" i="2"/>
  <c r="V87" i="2"/>
  <c r="M88" i="2"/>
  <c r="O88" i="2"/>
  <c r="P88" i="2"/>
  <c r="W88" i="2"/>
  <c r="V88" i="2"/>
  <c r="M89" i="2"/>
  <c r="O89" i="2"/>
  <c r="P89" i="2"/>
  <c r="W89" i="2"/>
  <c r="V89" i="2"/>
  <c r="M90" i="2"/>
  <c r="O90" i="2"/>
  <c r="P90" i="2"/>
  <c r="W90" i="2"/>
  <c r="V90" i="2"/>
  <c r="M91" i="2"/>
  <c r="O91" i="2"/>
  <c r="P91" i="2"/>
  <c r="V91" i="2"/>
  <c r="M92" i="2"/>
  <c r="O92" i="2"/>
  <c r="P92" i="2"/>
  <c r="W92" i="2"/>
  <c r="V92" i="2"/>
  <c r="M93" i="2"/>
  <c r="O93" i="2"/>
  <c r="P93" i="2"/>
  <c r="V93" i="2"/>
  <c r="M94" i="2"/>
  <c r="O94" i="2"/>
  <c r="P94" i="2"/>
  <c r="W94" i="2"/>
  <c r="V94" i="2"/>
  <c r="O95" i="2"/>
  <c r="P95" i="2"/>
  <c r="W95" i="2"/>
  <c r="V95" i="2"/>
  <c r="M96" i="2"/>
  <c r="O96" i="2"/>
  <c r="P96" i="2"/>
  <c r="V96" i="2"/>
  <c r="M97" i="2"/>
  <c r="O97" i="2"/>
  <c r="P97" i="2"/>
  <c r="V97" i="2"/>
  <c r="M98" i="2"/>
  <c r="O98" i="2"/>
  <c r="P98" i="2"/>
  <c r="S98" i="2"/>
  <c r="V98" i="2"/>
  <c r="M99" i="2"/>
  <c r="Q99" i="2"/>
  <c r="O99" i="2"/>
  <c r="P99" i="2"/>
  <c r="W99" i="2"/>
  <c r="V99" i="2"/>
  <c r="M100" i="2"/>
  <c r="O100" i="2"/>
  <c r="P100" i="2"/>
  <c r="W100" i="2"/>
  <c r="V100" i="2"/>
  <c r="M101" i="2"/>
  <c r="Q101" i="2"/>
  <c r="O101" i="2"/>
  <c r="P101" i="2"/>
  <c r="V101" i="2"/>
  <c r="M102" i="2"/>
  <c r="O102" i="2"/>
  <c r="P102" i="2"/>
  <c r="V102" i="2"/>
  <c r="M103" i="2"/>
  <c r="O103" i="2"/>
  <c r="P103" i="2"/>
  <c r="W103" i="2"/>
  <c r="V103" i="2"/>
  <c r="M104" i="2"/>
  <c r="O104" i="2"/>
  <c r="P104" i="2"/>
  <c r="W104" i="2"/>
  <c r="V104" i="2"/>
  <c r="M105" i="2"/>
  <c r="O105" i="2"/>
  <c r="P105" i="2"/>
  <c r="Q105" i="2"/>
  <c r="R105" i="2"/>
  <c r="V105" i="2"/>
  <c r="M106" i="2"/>
  <c r="O106" i="2"/>
  <c r="P106" i="2"/>
  <c r="W106" i="2"/>
  <c r="V106" i="2"/>
  <c r="M107" i="2"/>
  <c r="O107" i="2"/>
  <c r="P107" i="2"/>
  <c r="V107" i="2"/>
  <c r="M108" i="2"/>
  <c r="O108" i="2"/>
  <c r="P108" i="2"/>
  <c r="W108" i="2"/>
  <c r="V108" i="2"/>
  <c r="M109" i="2"/>
  <c r="O109" i="2"/>
  <c r="P109" i="2"/>
  <c r="W109" i="2"/>
  <c r="V109" i="2"/>
  <c r="M110" i="2"/>
  <c r="O110" i="2"/>
  <c r="P110" i="2"/>
  <c r="Q110" i="2"/>
  <c r="R110" i="2"/>
  <c r="V110" i="2"/>
  <c r="M111" i="2"/>
  <c r="O111" i="2"/>
  <c r="P111" i="2"/>
  <c r="V111" i="2"/>
  <c r="M112" i="2"/>
  <c r="O112" i="2"/>
  <c r="P112" i="2"/>
  <c r="W112" i="2"/>
  <c r="V112" i="2"/>
  <c r="M113" i="2"/>
  <c r="O113" i="2"/>
  <c r="P113" i="2"/>
  <c r="V113" i="2"/>
  <c r="M114" i="2"/>
  <c r="O114" i="2"/>
  <c r="P114" i="2"/>
  <c r="Q114" i="2"/>
  <c r="V114" i="2"/>
  <c r="M115" i="2"/>
  <c r="O115" i="2"/>
  <c r="P115" i="2"/>
  <c r="S115" i="2"/>
  <c r="V115" i="2"/>
  <c r="M116" i="2"/>
  <c r="O116" i="2"/>
  <c r="P116" i="2"/>
  <c r="W116" i="2"/>
  <c r="V116" i="2"/>
  <c r="M117" i="2"/>
  <c r="O117" i="2"/>
  <c r="P117" i="2"/>
  <c r="W117" i="2"/>
  <c r="V117" i="2"/>
  <c r="M118" i="2"/>
  <c r="O118" i="2"/>
  <c r="P118" i="2"/>
  <c r="W118" i="2"/>
  <c r="V118" i="2"/>
  <c r="M119" i="2"/>
  <c r="O119" i="2"/>
  <c r="P119" i="2"/>
  <c r="W119" i="2"/>
  <c r="V119" i="2"/>
  <c r="M120" i="2"/>
  <c r="O120" i="2"/>
  <c r="P120" i="2"/>
  <c r="S120" i="2"/>
  <c r="V120" i="2"/>
  <c r="M121" i="2"/>
  <c r="O121" i="2"/>
  <c r="P121" i="2"/>
  <c r="W121" i="2"/>
  <c r="V121" i="2"/>
  <c r="M122" i="2"/>
  <c r="O122" i="2"/>
  <c r="P122" i="2"/>
  <c r="W122" i="2"/>
  <c r="V122" i="2"/>
  <c r="M123" i="2"/>
  <c r="O123" i="2"/>
  <c r="P123" i="2"/>
  <c r="V123" i="2"/>
  <c r="M124" i="2"/>
  <c r="O124" i="2"/>
  <c r="P124" i="2"/>
  <c r="S124" i="2"/>
  <c r="V124" i="2"/>
  <c r="M125" i="2"/>
  <c r="O125" i="2"/>
  <c r="P125" i="2"/>
  <c r="W125" i="2"/>
  <c r="V125" i="2"/>
  <c r="M126" i="2"/>
  <c r="Q126" i="2"/>
  <c r="O126" i="2"/>
  <c r="P126" i="2"/>
  <c r="W126" i="2"/>
  <c r="R126" i="2"/>
  <c r="V126" i="2"/>
  <c r="M127" i="2"/>
  <c r="O127" i="2"/>
  <c r="P127" i="2"/>
  <c r="W127" i="2"/>
  <c r="V127" i="2"/>
  <c r="M128" i="2"/>
  <c r="O128" i="2"/>
  <c r="P128" i="2"/>
  <c r="W128" i="2"/>
  <c r="R128" i="2"/>
  <c r="V128" i="2"/>
  <c r="M129" i="2"/>
  <c r="O129" i="2"/>
  <c r="P129" i="2"/>
  <c r="W129" i="2"/>
  <c r="V129" i="2"/>
  <c r="M130" i="2"/>
  <c r="O130" i="2"/>
  <c r="P130" i="2"/>
  <c r="W130" i="2"/>
  <c r="V130" i="2"/>
  <c r="M131" i="2"/>
  <c r="Q131" i="2"/>
  <c r="O131" i="2"/>
  <c r="P131" i="2"/>
  <c r="W131" i="2"/>
  <c r="V131" i="2"/>
  <c r="M132" i="2"/>
  <c r="O132" i="2"/>
  <c r="P132" i="2"/>
  <c r="V132" i="2"/>
  <c r="M133" i="2"/>
  <c r="O133" i="2"/>
  <c r="P133" i="2"/>
  <c r="V133" i="2"/>
  <c r="M134" i="2"/>
  <c r="O134" i="2"/>
  <c r="P134" i="2"/>
  <c r="V134" i="2"/>
  <c r="M135" i="2"/>
  <c r="O135" i="2"/>
  <c r="P135" i="2"/>
  <c r="W135" i="2"/>
  <c r="R135" i="2"/>
  <c r="V135" i="2"/>
  <c r="M136" i="2"/>
  <c r="O136" i="2"/>
  <c r="P136" i="2"/>
  <c r="W136" i="2"/>
  <c r="S136" i="2"/>
  <c r="V136" i="2"/>
  <c r="M137" i="2"/>
  <c r="O137" i="2"/>
  <c r="P137" i="2"/>
  <c r="Q137" i="2"/>
  <c r="V137" i="2"/>
  <c r="M138" i="2"/>
  <c r="O138" i="2"/>
  <c r="P138" i="2"/>
  <c r="V138" i="2"/>
  <c r="M139" i="2"/>
  <c r="O139" i="2"/>
  <c r="P139" i="2"/>
  <c r="W139" i="2"/>
  <c r="V139" i="2"/>
  <c r="M140" i="2"/>
  <c r="O140" i="2"/>
  <c r="P140" i="2"/>
  <c r="W140" i="2"/>
  <c r="V140" i="2"/>
  <c r="M141" i="2"/>
  <c r="O141" i="2"/>
  <c r="P141" i="2"/>
  <c r="V141" i="2"/>
  <c r="M142" i="2"/>
  <c r="O142" i="2"/>
  <c r="P142" i="2"/>
  <c r="W142" i="2"/>
  <c r="V142" i="2"/>
  <c r="M143" i="2"/>
  <c r="Q143" i="2"/>
  <c r="O143" i="2"/>
  <c r="P143" i="2"/>
  <c r="V143" i="2"/>
  <c r="M144" i="2"/>
  <c r="O144" i="2"/>
  <c r="P144" i="2"/>
  <c r="W144" i="2"/>
  <c r="V144" i="2"/>
  <c r="M145" i="2"/>
  <c r="O145" i="2"/>
  <c r="P145" i="2"/>
  <c r="W145" i="2"/>
  <c r="R145" i="2"/>
  <c r="V145" i="2"/>
  <c r="M146" i="2"/>
  <c r="O146" i="2"/>
  <c r="P146" i="2"/>
  <c r="W146" i="2"/>
  <c r="S146" i="2"/>
  <c r="V146" i="2"/>
  <c r="M147" i="2"/>
  <c r="O147" i="2"/>
  <c r="P147" i="2"/>
  <c r="W147" i="2"/>
  <c r="V147" i="2"/>
  <c r="M148" i="2"/>
  <c r="O148" i="2"/>
  <c r="P148" i="2"/>
  <c r="W148" i="2"/>
  <c r="R148" i="2"/>
  <c r="V148" i="2"/>
  <c r="M149" i="2"/>
  <c r="O149" i="2"/>
  <c r="P149" i="2"/>
  <c r="S149" i="2"/>
  <c r="V149" i="2"/>
  <c r="M150" i="2"/>
  <c r="O150" i="2"/>
  <c r="P150" i="2"/>
  <c r="W150" i="2"/>
  <c r="V150" i="2"/>
  <c r="M151" i="2"/>
  <c r="O151" i="2"/>
  <c r="P151" i="2"/>
  <c r="W151" i="2"/>
  <c r="S151" i="2"/>
  <c r="V151" i="2"/>
  <c r="B10" i="3"/>
  <c r="Z15" i="3"/>
  <c r="Z16" i="3"/>
  <c r="Z17" i="3"/>
  <c r="Z18" i="3"/>
  <c r="Z19" i="3"/>
  <c r="Z20" i="3"/>
  <c r="Z21" i="3"/>
  <c r="Z22" i="3"/>
  <c r="Z23" i="3"/>
  <c r="B24" i="3"/>
  <c r="Z25" i="3"/>
  <c r="C24" i="3"/>
  <c r="D24" i="3"/>
  <c r="E24" i="3"/>
  <c r="F24" i="3"/>
  <c r="G24" i="3"/>
  <c r="Z26" i="3"/>
  <c r="H24" i="3"/>
  <c r="I24" i="3"/>
  <c r="Q43" i="8"/>
  <c r="W43" i="8"/>
  <c r="Q35" i="15"/>
  <c r="W35" i="15"/>
  <c r="W67" i="8"/>
  <c r="Q54" i="8"/>
  <c r="W36" i="8"/>
  <c r="W20" i="8"/>
  <c r="Q46" i="9"/>
  <c r="W61" i="9"/>
  <c r="W65" i="8"/>
  <c r="Q21" i="8"/>
  <c r="W21" i="8"/>
  <c r="W15" i="8"/>
  <c r="Q36" i="9"/>
  <c r="W36" i="9"/>
  <c r="W32" i="9"/>
  <c r="W39" i="10"/>
  <c r="R13" i="10"/>
  <c r="R14" i="10"/>
  <c r="R15" i="10"/>
  <c r="R16" i="10"/>
  <c r="R17" i="10"/>
  <c r="R18" i="10"/>
  <c r="R19" i="10"/>
  <c r="R20" i="10"/>
  <c r="R21" i="10"/>
  <c r="R22" i="10"/>
  <c r="R23" i="10"/>
  <c r="R24" i="10"/>
  <c r="R25" i="10"/>
  <c r="R26" i="10"/>
  <c r="R27" i="10"/>
  <c r="R28" i="10"/>
  <c r="R29" i="10"/>
  <c r="R30" i="10"/>
  <c r="R31" i="10"/>
  <c r="R32" i="10"/>
  <c r="R34" i="10"/>
  <c r="R35" i="10"/>
  <c r="R36" i="10"/>
  <c r="R37" i="10"/>
  <c r="R38" i="10"/>
  <c r="R39" i="10"/>
  <c r="S13" i="10"/>
  <c r="S14" i="10"/>
  <c r="S15" i="10"/>
  <c r="S16" i="10"/>
  <c r="S17" i="10"/>
  <c r="S18" i="10"/>
  <c r="S19" i="10"/>
  <c r="S20" i="10"/>
  <c r="S21" i="10"/>
  <c r="S22" i="10"/>
  <c r="S23" i="10"/>
  <c r="S24" i="10"/>
  <c r="S25" i="10"/>
  <c r="S26" i="10"/>
  <c r="S27" i="10"/>
  <c r="S28" i="10"/>
  <c r="S29" i="10"/>
  <c r="S30" i="10"/>
  <c r="S31" i="10"/>
  <c r="S32" i="10"/>
  <c r="S34" i="10"/>
  <c r="S35" i="10"/>
  <c r="S36" i="10"/>
  <c r="S37" i="10"/>
  <c r="S38" i="10"/>
  <c r="S39" i="10"/>
  <c r="W25" i="12"/>
  <c r="Q18" i="15"/>
  <c r="R18" i="15"/>
  <c r="W18" i="15"/>
  <c r="R16" i="2"/>
  <c r="R14" i="2"/>
  <c r="S13" i="9"/>
  <c r="S18" i="9"/>
  <c r="S13" i="13"/>
  <c r="S15" i="13"/>
  <c r="S16" i="13"/>
  <c r="R18" i="13"/>
  <c r="R20" i="13"/>
  <c r="R22" i="13"/>
  <c r="R24" i="13"/>
  <c r="R26" i="13"/>
  <c r="R28" i="13"/>
  <c r="R30" i="13"/>
  <c r="R16" i="13"/>
  <c r="S18" i="13"/>
  <c r="S20" i="13"/>
  <c r="S22" i="13"/>
  <c r="S24" i="13"/>
  <c r="S26" i="13"/>
  <c r="S28" i="13"/>
  <c r="S30" i="13"/>
  <c r="W27" i="12"/>
  <c r="R15" i="13"/>
  <c r="R14" i="11"/>
  <c r="R13" i="12"/>
  <c r="R15" i="12"/>
  <c r="R17" i="12"/>
  <c r="R13" i="14"/>
  <c r="R14" i="14"/>
  <c r="Q28" i="15"/>
  <c r="Q95" i="2"/>
  <c r="Q103" i="2"/>
  <c r="S15" i="2"/>
  <c r="R18" i="2"/>
  <c r="R20" i="2"/>
  <c r="R23" i="2"/>
  <c r="S24" i="2"/>
  <c r="S27" i="2"/>
  <c r="S30" i="2"/>
  <c r="R34" i="2"/>
  <c r="S35" i="2"/>
  <c r="R38" i="2"/>
  <c r="R40" i="2"/>
  <c r="R13" i="2"/>
  <c r="S13" i="2"/>
  <c r="R17" i="2"/>
  <c r="R19" i="2"/>
  <c r="R21" i="2"/>
  <c r="S22" i="2"/>
  <c r="R25" i="2"/>
  <c r="S26" i="2"/>
  <c r="S29" i="2"/>
  <c r="R13" i="13"/>
  <c r="S23" i="13"/>
  <c r="S27" i="13"/>
  <c r="R23" i="13"/>
  <c r="S25" i="13"/>
  <c r="R29" i="13"/>
  <c r="R21" i="13"/>
  <c r="R25" i="13"/>
  <c r="S21" i="13"/>
  <c r="S29" i="13"/>
  <c r="W57" i="2"/>
  <c r="S65" i="2"/>
  <c r="S63" i="2"/>
  <c r="S61" i="2"/>
  <c r="S59" i="2"/>
  <c r="S57" i="2"/>
  <c r="S55" i="2"/>
  <c r="S53" i="2"/>
  <c r="S51" i="2"/>
  <c r="S49" i="2"/>
  <c r="S47" i="2"/>
  <c r="S45" i="2"/>
  <c r="S43" i="2"/>
  <c r="S41" i="2"/>
  <c r="R39" i="2"/>
  <c r="R24" i="2"/>
  <c r="S20" i="2"/>
  <c r="S16" i="2"/>
  <c r="S14" i="2"/>
  <c r="R90" i="2"/>
  <c r="R88" i="2"/>
  <c r="R86" i="2"/>
  <c r="R84" i="2"/>
  <c r="R82" i="2"/>
  <c r="R80" i="2"/>
  <c r="R75" i="2"/>
  <c r="R73" i="2"/>
  <c r="R71" i="2"/>
  <c r="R69" i="2"/>
  <c r="R67" i="2"/>
  <c r="R65" i="2"/>
  <c r="R63" i="2"/>
  <c r="R61" i="2"/>
  <c r="R59" i="2"/>
  <c r="R57" i="2"/>
  <c r="R55" i="2"/>
  <c r="R53" i="2"/>
  <c r="R51" i="2"/>
  <c r="R49" i="2"/>
  <c r="R47" i="2"/>
  <c r="R45" i="2"/>
  <c r="R43" i="2"/>
  <c r="R41" i="2"/>
  <c r="S38" i="2"/>
  <c r="R35" i="2"/>
  <c r="S32" i="2"/>
  <c r="S23" i="2"/>
  <c r="S19" i="2"/>
  <c r="S59" i="9"/>
  <c r="S29" i="9"/>
  <c r="S14" i="12"/>
  <c r="S20" i="12"/>
  <c r="S24" i="12"/>
  <c r="S28" i="12"/>
  <c r="S23" i="12"/>
  <c r="R31" i="12"/>
  <c r="S23" i="9"/>
  <c r="R16" i="8"/>
  <c r="S56" i="9"/>
  <c r="R14" i="9"/>
  <c r="R13" i="11"/>
  <c r="S13" i="11"/>
  <c r="W47" i="2"/>
  <c r="W87" i="2"/>
  <c r="R30" i="2"/>
  <c r="R46" i="2"/>
  <c r="S52" i="2"/>
  <c r="R56" i="2"/>
  <c r="S58" i="2"/>
  <c r="R62" i="2"/>
  <c r="R68" i="2"/>
  <c r="R70" i="2"/>
  <c r="S72" i="2"/>
  <c r="S74" i="2"/>
  <c r="R79" i="2"/>
  <c r="R81" i="2"/>
  <c r="R83" i="2"/>
  <c r="R85" i="2"/>
  <c r="R87" i="2"/>
  <c r="R89" i="2"/>
  <c r="R91" i="2"/>
  <c r="S92" i="2"/>
  <c r="R94" i="2"/>
  <c r="R96" i="2"/>
  <c r="S97" i="2"/>
  <c r="R99" i="2"/>
  <c r="S100" i="2"/>
  <c r="S103" i="2"/>
  <c r="R106" i="2"/>
  <c r="R109" i="2"/>
  <c r="S110" i="2"/>
  <c r="R112" i="2"/>
  <c r="S113" i="2"/>
  <c r="R115" i="2"/>
  <c r="S116" i="2"/>
  <c r="R29" i="2"/>
  <c r="R32" i="2"/>
  <c r="R37" i="2"/>
  <c r="S50" i="2"/>
  <c r="S56" i="2"/>
  <c r="S62" i="2"/>
  <c r="S67" i="2"/>
  <c r="S70" i="2"/>
  <c r="R74" i="2"/>
  <c r="S75" i="2"/>
  <c r="S77" i="2"/>
  <c r="S80" i="2"/>
  <c r="S83" i="2"/>
  <c r="S88" i="2"/>
  <c r="S91" i="2"/>
  <c r="R95" i="2"/>
  <c r="S99" i="2"/>
  <c r="S101" i="2"/>
  <c r="R104" i="2"/>
  <c r="R108" i="2"/>
  <c r="S112" i="2"/>
  <c r="S114" i="2"/>
  <c r="R118" i="2"/>
  <c r="R121" i="2"/>
  <c r="S122" i="2"/>
  <c r="R124" i="2"/>
  <c r="S125" i="2"/>
  <c r="R127" i="2"/>
  <c r="S128" i="2"/>
  <c r="S131" i="2"/>
  <c r="R134" i="2"/>
  <c r="R137" i="2"/>
  <c r="S138" i="2"/>
  <c r="R140" i="2"/>
  <c r="S141" i="2"/>
  <c r="R143" i="2"/>
  <c r="S144" i="2"/>
  <c r="S147" i="2"/>
  <c r="R150" i="2"/>
  <c r="S89" i="2"/>
  <c r="S84" i="2"/>
  <c r="S81" i="2"/>
  <c r="R76" i="2"/>
  <c r="S73" i="2"/>
  <c r="R54" i="2"/>
  <c r="R50" i="2"/>
  <c r="S48" i="2"/>
  <c r="S39" i="2"/>
  <c r="S37" i="2"/>
  <c r="S25" i="2"/>
  <c r="W16" i="8"/>
  <c r="Q65" i="2"/>
  <c r="Q18" i="8"/>
  <c r="W18" i="8"/>
  <c r="Q39" i="10"/>
  <c r="S14" i="14"/>
  <c r="S13" i="14"/>
  <c r="S21" i="8"/>
  <c r="S29" i="8"/>
  <c r="S37" i="8"/>
  <c r="R46" i="8"/>
  <c r="R19" i="8"/>
  <c r="S26" i="8"/>
  <c r="S34" i="8"/>
  <c r="W15" i="13"/>
  <c r="S21" i="9"/>
  <c r="R56" i="9"/>
  <c r="Q130" i="2"/>
  <c r="Q94" i="2"/>
  <c r="Q147" i="2"/>
  <c r="Q67" i="2"/>
  <c r="S18" i="2"/>
  <c r="S21" i="2"/>
  <c r="R22" i="2"/>
  <c r="R26" i="2"/>
  <c r="R44" i="2"/>
  <c r="S54" i="2"/>
  <c r="R58" i="2"/>
  <c r="S60" i="2"/>
  <c r="R64" i="2"/>
  <c r="R66" i="2"/>
  <c r="S71" i="2"/>
  <c r="S76" i="2"/>
  <c r="Q49" i="8"/>
  <c r="W19" i="8"/>
  <c r="Q15" i="13"/>
  <c r="S16" i="12"/>
  <c r="S18" i="12"/>
  <c r="R20" i="12"/>
  <c r="S21" i="12"/>
  <c r="R23" i="12"/>
  <c r="R25" i="12"/>
  <c r="R26" i="12"/>
  <c r="R28" i="12"/>
  <c r="S29" i="12"/>
  <c r="S31" i="12"/>
  <c r="S32" i="12"/>
  <c r="R34" i="12"/>
  <c r="S13" i="12"/>
  <c r="S15" i="12"/>
  <c r="S17" i="12"/>
  <c r="S25" i="12"/>
  <c r="R27" i="12"/>
  <c r="R29" i="12"/>
  <c r="R30" i="12"/>
  <c r="R32" i="12"/>
  <c r="S33" i="12"/>
  <c r="Q140" i="2"/>
  <c r="Q15" i="9"/>
  <c r="W61" i="2"/>
  <c r="R33" i="12"/>
  <c r="S27" i="12"/>
  <c r="S30" i="12"/>
  <c r="S26" i="12"/>
  <c r="S22" i="12"/>
  <c r="R18" i="12"/>
  <c r="R16" i="12"/>
  <c r="R14" i="12"/>
  <c r="W24" i="15"/>
  <c r="W137" i="2"/>
  <c r="S34" i="12"/>
  <c r="R24" i="12"/>
  <c r="R22" i="12"/>
  <c r="R21" i="12"/>
  <c r="R39" i="9"/>
  <c r="Q13" i="13"/>
  <c r="Q93" i="2"/>
  <c r="W93" i="2"/>
  <c r="W134" i="2"/>
  <c r="Q134" i="2"/>
  <c r="W114" i="2"/>
  <c r="W19" i="15"/>
  <c r="Q19" i="15"/>
  <c r="R19" i="15"/>
  <c r="W33" i="15"/>
  <c r="Q20" i="15"/>
  <c r="R20" i="15"/>
  <c r="W17" i="15"/>
  <c r="Q17" i="15"/>
  <c r="R17" i="15"/>
  <c r="Q66" i="2"/>
  <c r="Q44" i="2"/>
  <c r="W58" i="8"/>
  <c r="W33" i="8"/>
  <c r="Q13" i="8"/>
  <c r="W13" i="8"/>
  <c r="W57" i="9"/>
  <c r="W49" i="9"/>
  <c r="W48" i="9"/>
  <c r="W45" i="9"/>
  <c r="Q45" i="9"/>
  <c r="W30" i="9"/>
  <c r="Q30" i="9"/>
  <c r="Q26" i="12"/>
  <c r="W26" i="12"/>
  <c r="Q92" i="2"/>
  <c r="Q86" i="2"/>
  <c r="Q52" i="2"/>
  <c r="W52" i="2"/>
  <c r="W34" i="2"/>
  <c r="Z24" i="3"/>
  <c r="Q125" i="2"/>
  <c r="Q121" i="2"/>
  <c r="Q104" i="2"/>
  <c r="Q64" i="2"/>
  <c r="W64" i="2"/>
  <c r="W24" i="2"/>
  <c r="Q22" i="2"/>
  <c r="Q67" i="8"/>
  <c r="Q27" i="12"/>
  <c r="Q13" i="12"/>
  <c r="Q15" i="15"/>
  <c r="Q59" i="2"/>
  <c r="Q16" i="9"/>
  <c r="S32" i="8"/>
  <c r="S24" i="8"/>
  <c r="S15" i="8"/>
  <c r="R44" i="8"/>
  <c r="S35" i="8"/>
  <c r="S27" i="8"/>
  <c r="S18" i="8"/>
  <c r="W54" i="2"/>
  <c r="S17" i="8"/>
  <c r="W20" i="12"/>
  <c r="W24" i="13"/>
  <c r="R138" i="2"/>
  <c r="R130" i="2"/>
  <c r="S93" i="2"/>
  <c r="W83" i="2"/>
  <c r="Q83" i="2"/>
  <c r="W71" i="2"/>
  <c r="W40" i="2"/>
  <c r="Q40" i="2"/>
  <c r="W60" i="8"/>
  <c r="Q60" i="8"/>
  <c r="W22" i="8"/>
  <c r="Q22" i="8"/>
  <c r="W56" i="2"/>
  <c r="Q56" i="2"/>
  <c r="R18" i="8"/>
  <c r="R24" i="8"/>
  <c r="R31" i="8"/>
  <c r="R34" i="8"/>
  <c r="R37" i="8"/>
  <c r="R41" i="8"/>
  <c r="R43" i="8"/>
  <c r="R45" i="8"/>
  <c r="R15" i="8"/>
  <c r="S19" i="8"/>
  <c r="R22" i="8"/>
  <c r="R25" i="8"/>
  <c r="R27" i="8"/>
  <c r="R32" i="8"/>
  <c r="S41" i="8"/>
  <c r="S43" i="8"/>
  <c r="R21" i="8"/>
  <c r="R28" i="8"/>
  <c r="S42" i="8"/>
  <c r="S49" i="8"/>
  <c r="R51" i="8"/>
  <c r="S52" i="8"/>
  <c r="R54" i="8"/>
  <c r="R55" i="8"/>
  <c r="R58" i="8"/>
  <c r="R61" i="8"/>
  <c r="S62" i="8"/>
  <c r="S65" i="8"/>
  <c r="R67" i="8"/>
  <c r="S68" i="8"/>
  <c r="S16" i="8"/>
  <c r="R29" i="8"/>
  <c r="R35" i="8"/>
  <c r="S46" i="8"/>
  <c r="R48" i="8"/>
  <c r="S51" i="8"/>
  <c r="R53" i="8"/>
  <c r="S54" i="8"/>
  <c r="S55" i="8"/>
  <c r="S58" i="8"/>
  <c r="R60" i="8"/>
  <c r="S61" i="8"/>
  <c r="R64" i="8"/>
  <c r="S67" i="8"/>
  <c r="R17" i="8"/>
  <c r="R23" i="8"/>
  <c r="R30" i="8"/>
  <c r="R33" i="8"/>
  <c r="R36" i="8"/>
  <c r="R38" i="8"/>
  <c r="S40" i="8"/>
  <c r="S44" i="8"/>
  <c r="R47" i="8"/>
  <c r="S48" i="8"/>
  <c r="R50" i="8"/>
  <c r="S53" i="8"/>
  <c r="R56" i="8"/>
  <c r="R59" i="8"/>
  <c r="S60" i="8"/>
  <c r="R63" i="8"/>
  <c r="S64" i="8"/>
  <c r="R66" i="8"/>
  <c r="R69" i="8"/>
  <c r="R20" i="8"/>
  <c r="R26" i="8"/>
  <c r="R62" i="8"/>
  <c r="S63" i="8"/>
  <c r="R65" i="8"/>
  <c r="S66" i="8"/>
  <c r="S45" i="8"/>
  <c r="R49" i="8"/>
  <c r="S50" i="8"/>
  <c r="R68" i="8"/>
  <c r="S38" i="8"/>
  <c r="S47" i="8"/>
  <c r="R52" i="8"/>
  <c r="S56" i="8"/>
  <c r="W39" i="2"/>
  <c r="Q122" i="2"/>
  <c r="Q146" i="2"/>
  <c r="S30" i="8"/>
  <c r="S22" i="8"/>
  <c r="R13" i="8"/>
  <c r="R42" i="8"/>
  <c r="S33" i="8"/>
  <c r="S25" i="8"/>
  <c r="S14" i="8"/>
  <c r="Q90" i="2"/>
  <c r="W132" i="2"/>
  <c r="Q132" i="2"/>
  <c r="W51" i="2"/>
  <c r="R27" i="2"/>
  <c r="S44" i="2"/>
  <c r="R48" i="2"/>
  <c r="S68" i="2"/>
  <c r="S82" i="2"/>
  <c r="S85" i="2"/>
  <c r="R92" i="2"/>
  <c r="S94" i="2"/>
  <c r="S34" i="2"/>
  <c r="S66" i="2"/>
  <c r="S69" i="2"/>
  <c r="S87" i="2"/>
  <c r="R97" i="2"/>
  <c r="R101" i="2"/>
  <c r="R103" i="2"/>
  <c r="S105" i="2"/>
  <c r="R107" i="2"/>
  <c r="S109" i="2"/>
  <c r="R113" i="2"/>
  <c r="R117" i="2"/>
  <c r="R119" i="2"/>
  <c r="S121" i="2"/>
  <c r="R123" i="2"/>
  <c r="S126" i="2"/>
  <c r="R129" i="2"/>
  <c r="S130" i="2"/>
  <c r="R133" i="2"/>
  <c r="S135" i="2"/>
  <c r="S140" i="2"/>
  <c r="S143" i="2"/>
  <c r="S145" i="2"/>
  <c r="S148" i="2"/>
  <c r="S150" i="2"/>
  <c r="S17" i="2"/>
  <c r="S40" i="2"/>
  <c r="R60" i="2"/>
  <c r="S79" i="2"/>
  <c r="S90" i="2"/>
  <c r="S95" i="2"/>
  <c r="R102" i="2"/>
  <c r="S104" i="2"/>
  <c r="S107" i="2"/>
  <c r="R111" i="2"/>
  <c r="R114" i="2"/>
  <c r="R116" i="2"/>
  <c r="S117" i="2"/>
  <c r="S119" i="2"/>
  <c r="S123" i="2"/>
  <c r="R125" i="2"/>
  <c r="S127" i="2"/>
  <c r="S129" i="2"/>
  <c r="R132" i="2"/>
  <c r="S133" i="2"/>
  <c r="S137" i="2"/>
  <c r="R139" i="2"/>
  <c r="R142" i="2"/>
  <c r="R147" i="2"/>
  <c r="S46" i="2"/>
  <c r="R52" i="2"/>
  <c r="S64" i="2"/>
  <c r="S86" i="2"/>
  <c r="R93" i="2"/>
  <c r="S96" i="2"/>
  <c r="R98" i="2"/>
  <c r="R100" i="2"/>
  <c r="S102" i="2"/>
  <c r="S106" i="2"/>
  <c r="S108" i="2"/>
  <c r="S111" i="2"/>
  <c r="S118" i="2"/>
  <c r="R120" i="2"/>
  <c r="R122" i="2"/>
  <c r="R131" i="2"/>
  <c r="S132" i="2"/>
  <c r="S134" i="2"/>
  <c r="R136" i="2"/>
  <c r="S139" i="2"/>
  <c r="R141" i="2"/>
  <c r="S142" i="2"/>
  <c r="R144" i="2"/>
  <c r="R146" i="2"/>
  <c r="R149" i="2"/>
  <c r="R151" i="2"/>
  <c r="R15" i="2"/>
  <c r="S69" i="8"/>
  <c r="Q63" i="8"/>
  <c r="W63" i="8"/>
  <c r="Q27" i="8"/>
  <c r="W27" i="8"/>
  <c r="Q26" i="2"/>
  <c r="Q18" i="9"/>
  <c r="S36" i="8"/>
  <c r="S28" i="8"/>
  <c r="S20" i="8"/>
  <c r="R14" i="8"/>
  <c r="R40" i="8"/>
  <c r="S31" i="8"/>
  <c r="S23" i="8"/>
  <c r="W101" i="2"/>
  <c r="W80" i="2"/>
  <c r="R55" i="9"/>
  <c r="S24" i="9"/>
  <c r="R43" i="9"/>
  <c r="R59" i="9"/>
  <c r="R35" i="9"/>
  <c r="R51" i="9"/>
  <c r="R63" i="9"/>
  <c r="W53" i="9"/>
  <c r="W63" i="9"/>
  <c r="Q129" i="2"/>
  <c r="Q118" i="2"/>
  <c r="W56" i="9"/>
  <c r="Q51" i="8"/>
  <c r="Q139" i="2"/>
  <c r="Q81" i="2"/>
  <c r="W81" i="2"/>
  <c r="Q72" i="2"/>
  <c r="Q55" i="8"/>
  <c r="Q29" i="12"/>
  <c r="W29" i="12"/>
  <c r="Q16" i="2"/>
  <c r="W16" i="2"/>
  <c r="Q29" i="8"/>
  <c r="W29" i="8"/>
  <c r="W59" i="9"/>
  <c r="Q21" i="12"/>
  <c r="W21" i="12"/>
  <c r="Q22" i="15"/>
  <c r="R22" i="15"/>
  <c r="S22" i="15"/>
  <c r="Q24" i="12"/>
  <c r="Q142" i="2"/>
  <c r="Q109" i="2"/>
  <c r="Q108" i="2"/>
  <c r="Q88" i="2"/>
  <c r="Q29" i="2"/>
  <c r="Q127" i="2"/>
  <c r="Q100" i="2"/>
  <c r="Q144" i="2"/>
  <c r="Q136" i="2"/>
  <c r="Q128" i="2"/>
  <c r="Q117" i="2"/>
  <c r="Q106" i="2"/>
  <c r="Q58" i="9"/>
  <c r="W58" i="9"/>
  <c r="Q52" i="9"/>
  <c r="W52" i="9"/>
  <c r="Q48" i="2"/>
  <c r="W21" i="2"/>
  <c r="Q89" i="2"/>
  <c r="Q119" i="2"/>
  <c r="Q23" i="12"/>
  <c r="Q41" i="8"/>
  <c r="W41" i="8"/>
  <c r="Q37" i="8"/>
  <c r="W37" i="8"/>
  <c r="Q27" i="13"/>
  <c r="W27" i="13"/>
  <c r="Q27" i="2"/>
  <c r="Q19" i="8"/>
  <c r="Q14" i="10"/>
  <c r="Q28" i="12"/>
  <c r="Q54" i="2"/>
  <c r="Q43" i="2"/>
  <c r="Q17" i="2"/>
  <c r="Q65" i="8"/>
  <c r="Q42" i="8"/>
  <c r="Q40" i="8"/>
  <c r="Q30" i="12"/>
  <c r="Q14" i="14"/>
  <c r="Q38" i="9"/>
  <c r="W60" i="2"/>
  <c r="Q21" i="10"/>
  <c r="Q133" i="2"/>
  <c r="W133" i="2"/>
  <c r="W124" i="2"/>
  <c r="Q124" i="2"/>
  <c r="W38" i="2"/>
  <c r="Q38" i="2"/>
  <c r="W27" i="9"/>
  <c r="Q27" i="9"/>
  <c r="Q18" i="10"/>
  <c r="W18" i="10"/>
  <c r="W16" i="12"/>
  <c r="Q16" i="12"/>
  <c r="Q21" i="15"/>
  <c r="R21" i="15"/>
  <c r="W21" i="15"/>
  <c r="Q120" i="2"/>
  <c r="W120" i="2"/>
  <c r="Q107" i="2"/>
  <c r="W107" i="2"/>
  <c r="Q18" i="2"/>
  <c r="W18" i="2"/>
  <c r="Q56" i="9"/>
  <c r="W33" i="9"/>
  <c r="Q33" i="9"/>
  <c r="W28" i="10"/>
  <c r="Q28" i="10"/>
  <c r="Q25" i="10"/>
  <c r="W25" i="10"/>
  <c r="Q34" i="12"/>
  <c r="Q28" i="13"/>
  <c r="W28" i="13"/>
  <c r="Q27" i="15"/>
  <c r="W27" i="15"/>
  <c r="Q91" i="2"/>
  <c r="W91" i="2"/>
  <c r="W31" i="10"/>
  <c r="Q31" i="10"/>
  <c r="Q123" i="2"/>
  <c r="W123" i="2"/>
  <c r="W38" i="8"/>
  <c r="Q38" i="8"/>
  <c r="W26" i="9"/>
  <c r="Q26" i="9"/>
  <c r="Q33" i="12"/>
  <c r="W33" i="12"/>
  <c r="Q29" i="15"/>
  <c r="W46" i="8"/>
  <c r="Q46" i="8"/>
  <c r="Q148" i="2"/>
  <c r="Q138" i="2"/>
  <c r="W138" i="2"/>
  <c r="Q63" i="2"/>
  <c r="Q14" i="2"/>
  <c r="Q17" i="10"/>
  <c r="Q31" i="15"/>
  <c r="W31" i="15"/>
  <c r="W97" i="2"/>
  <c r="Q97" i="2"/>
  <c r="Q75" i="2"/>
  <c r="W75" i="2"/>
  <c r="Q45" i="8"/>
  <c r="W45" i="8"/>
  <c r="Q25" i="8"/>
  <c r="W25" i="8"/>
  <c r="W21" i="9"/>
  <c r="Q21" i="9"/>
  <c r="W13" i="10"/>
  <c r="Q13" i="10"/>
  <c r="W84" i="2"/>
  <c r="W69" i="8"/>
  <c r="Q69" i="8"/>
  <c r="Q135" i="2"/>
  <c r="Q150" i="2"/>
  <c r="W141" i="2"/>
  <c r="Q141" i="2"/>
  <c r="Q53" i="2"/>
  <c r="W53" i="2"/>
  <c r="Q13" i="2"/>
  <c r="W13" i="2"/>
  <c r="W25" i="9"/>
  <c r="Q25" i="9"/>
  <c r="Q14" i="9"/>
  <c r="W14" i="9"/>
  <c r="Q35" i="10"/>
  <c r="Q20" i="10"/>
  <c r="W16" i="10"/>
  <c r="Q16" i="10"/>
  <c r="W20" i="13"/>
  <c r="W26" i="15"/>
  <c r="Q26" i="15"/>
  <c r="W79" i="2"/>
  <c r="Q79" i="2"/>
  <c r="Q20" i="2"/>
  <c r="Q31" i="8"/>
  <c r="W51" i="9"/>
  <c r="Q51" i="9"/>
  <c r="W35" i="9"/>
  <c r="Q35" i="9"/>
  <c r="W38" i="10"/>
  <c r="Q38" i="10"/>
  <c r="Q32" i="12"/>
  <c r="W32" i="12"/>
  <c r="W76" i="2"/>
  <c r="Q76" i="2"/>
  <c r="Q52" i="8"/>
  <c r="W52" i="8"/>
  <c r="Q36" i="10"/>
  <c r="W36" i="10"/>
  <c r="W115" i="2"/>
  <c r="Q115" i="2"/>
  <c r="Q44" i="8"/>
  <c r="W44" i="8"/>
  <c r="W34" i="8"/>
  <c r="Q34" i="8"/>
  <c r="Q34" i="10"/>
  <c r="W34" i="10"/>
  <c r="Q23" i="13"/>
  <c r="W23" i="13"/>
  <c r="W32" i="15"/>
  <c r="Q32" i="15"/>
  <c r="Q111" i="2"/>
  <c r="W111" i="2"/>
  <c r="W96" i="2"/>
  <c r="Q96" i="2"/>
  <c r="W82" i="2"/>
  <c r="Q82" i="2"/>
  <c r="W30" i="8"/>
  <c r="Q24" i="8"/>
  <c r="W24" i="8"/>
  <c r="Q60" i="9"/>
  <c r="W60" i="9"/>
  <c r="W24" i="9"/>
  <c r="Q24" i="9"/>
  <c r="W13" i="9"/>
  <c r="Q13" i="9"/>
  <c r="Q14" i="12"/>
  <c r="Q26" i="13"/>
  <c r="W26" i="13"/>
  <c r="Q34" i="15"/>
  <c r="W34" i="15"/>
  <c r="W98" i="2"/>
  <c r="Q98" i="2"/>
  <c r="W143" i="2"/>
  <c r="W64" i="8"/>
  <c r="Q64" i="8"/>
  <c r="Q47" i="8"/>
  <c r="W47" i="8"/>
  <c r="Q34" i="9"/>
  <c r="W34" i="9"/>
  <c r="Q37" i="10"/>
  <c r="W37" i="10"/>
  <c r="Q29" i="10"/>
  <c r="W29" i="10"/>
  <c r="W26" i="10"/>
  <c r="Q26" i="10"/>
  <c r="Q17" i="12"/>
  <c r="Q36" i="15"/>
  <c r="W36" i="15"/>
  <c r="W85" i="2"/>
  <c r="Q85" i="2"/>
  <c r="Q77" i="2"/>
  <c r="W77" i="2"/>
  <c r="W25" i="2"/>
  <c r="Q25" i="2"/>
  <c r="Q53" i="8"/>
  <c r="W53" i="8"/>
  <c r="Q63" i="9"/>
  <c r="Q37" i="9"/>
  <c r="W37" i="9"/>
  <c r="R18" i="9"/>
  <c r="S51" i="9"/>
  <c r="S34" i="9"/>
  <c r="S48" i="9"/>
  <c r="R52" i="9"/>
  <c r="R41" i="9"/>
  <c r="R40" i="9"/>
  <c r="R19" i="9"/>
  <c r="S49" i="9"/>
  <c r="S36" i="9"/>
  <c r="S46" i="9"/>
  <c r="R46" i="9"/>
  <c r="R45" i="9"/>
  <c r="R34" i="9"/>
  <c r="R47" i="9"/>
  <c r="R20" i="9"/>
  <c r="S47" i="9"/>
  <c r="S38" i="9"/>
  <c r="S44" i="9"/>
  <c r="R44" i="9"/>
  <c r="R49" i="9"/>
  <c r="R32" i="9"/>
  <c r="R21" i="9"/>
  <c r="S45" i="9"/>
  <c r="S40" i="9"/>
  <c r="S42" i="9"/>
  <c r="R38" i="9"/>
  <c r="R53" i="9"/>
  <c r="S19" i="9"/>
  <c r="R23" i="9"/>
  <c r="S43" i="9"/>
  <c r="S39" i="9"/>
  <c r="R36" i="9"/>
  <c r="R57" i="9"/>
  <c r="R24" i="9"/>
  <c r="S25" i="9"/>
  <c r="S41" i="9"/>
  <c r="S62" i="9"/>
  <c r="S35" i="9"/>
  <c r="R30" i="9"/>
  <c r="R61" i="9"/>
  <c r="R25" i="9"/>
  <c r="S20" i="9"/>
  <c r="S63" i="9"/>
  <c r="S37" i="9"/>
  <c r="R13" i="9"/>
  <c r="S60" i="9"/>
  <c r="S31" i="9"/>
  <c r="R26" i="9"/>
  <c r="R15" i="9"/>
  <c r="S61" i="9"/>
  <c r="S33" i="9"/>
  <c r="R16" i="9"/>
  <c r="S58" i="9"/>
  <c r="S27" i="9"/>
  <c r="R58" i="9"/>
  <c r="R27" i="9"/>
  <c r="S14" i="9"/>
  <c r="S57" i="9"/>
  <c r="S26" i="9"/>
  <c r="S28" i="9"/>
  <c r="S54" i="9"/>
  <c r="R62" i="9"/>
  <c r="R29" i="9"/>
  <c r="R50" i="9"/>
  <c r="S15" i="9"/>
  <c r="S55" i="9"/>
  <c r="S30" i="9"/>
  <c r="S52" i="9"/>
  <c r="R60" i="9"/>
  <c r="R33" i="9"/>
  <c r="R48" i="9"/>
  <c r="R28" i="9"/>
  <c r="S16" i="9"/>
  <c r="S53" i="9"/>
  <c r="S32" i="9"/>
  <c r="S50" i="9"/>
  <c r="R54" i="9"/>
  <c r="R37" i="9"/>
  <c r="R42" i="9"/>
  <c r="R31" i="9"/>
  <c r="W22" i="13"/>
  <c r="Q22" i="13"/>
  <c r="Q18" i="13"/>
  <c r="W38" i="15"/>
  <c r="Q38" i="15"/>
  <c r="W49" i="2"/>
  <c r="W32" i="2"/>
  <c r="Q28" i="8"/>
  <c r="Q22" i="12"/>
  <c r="Q42" i="9"/>
  <c r="W110" i="2"/>
  <c r="Q35" i="8"/>
  <c r="W35" i="8"/>
  <c r="W27" i="10"/>
  <c r="Q27" i="10"/>
  <c r="W22" i="10"/>
  <c r="Q22" i="10"/>
  <c r="Q13" i="14"/>
  <c r="W13" i="14"/>
  <c r="W39" i="15"/>
  <c r="Q39" i="15"/>
  <c r="W30" i="15"/>
  <c r="Q30" i="15"/>
  <c r="Q40" i="9"/>
  <c r="W40" i="9"/>
  <c r="W29" i="9"/>
  <c r="Q151" i="2"/>
  <c r="Q58" i="2"/>
  <c r="Q50" i="8"/>
  <c r="Q32" i="8"/>
  <c r="W32" i="8"/>
  <c r="Q15" i="12"/>
  <c r="W15" i="12"/>
  <c r="Q61" i="8"/>
  <c r="W70" i="2"/>
  <c r="Q16" i="13"/>
  <c r="Q112" i="2"/>
  <c r="W105" i="2"/>
  <c r="Q31" i="12"/>
  <c r="Q35" i="2"/>
  <c r="Q23" i="2"/>
  <c r="W23" i="2"/>
  <c r="Q56" i="8"/>
  <c r="Q31" i="9"/>
  <c r="W31" i="9"/>
  <c r="W23" i="9"/>
  <c r="Q23" i="9"/>
  <c r="W19" i="10"/>
  <c r="Q19" i="10"/>
  <c r="W37" i="15"/>
  <c r="Q37" i="15"/>
  <c r="Q24" i="15"/>
  <c r="R24" i="15"/>
  <c r="W20" i="9"/>
  <c r="Q54" i="9"/>
  <c r="Q69" i="2"/>
  <c r="W69" i="2"/>
  <c r="Q50" i="2"/>
  <c r="Q39" i="9"/>
  <c r="W39" i="9"/>
  <c r="Q28" i="9"/>
  <c r="W28" i="9"/>
  <c r="W19" i="9"/>
  <c r="Q19" i="9"/>
  <c r="Q13" i="15"/>
  <c r="W13" i="15"/>
  <c r="Q74" i="2"/>
  <c r="W46" i="2"/>
  <c r="Q116" i="2"/>
  <c r="W13" i="11"/>
  <c r="Q73" i="2"/>
  <c r="W62" i="2"/>
  <c r="Q62" i="2"/>
  <c r="Q55" i="2"/>
  <c r="Q55" i="9"/>
  <c r="W55" i="9"/>
  <c r="Q53" i="9"/>
  <c r="Q48" i="9"/>
  <c r="Q23" i="15"/>
  <c r="R23" i="15"/>
  <c r="W23" i="15"/>
  <c r="W32" i="10"/>
  <c r="Q113" i="2"/>
  <c r="W113" i="2"/>
  <c r="W102" i="2"/>
  <c r="Q102" i="2"/>
  <c r="Q57" i="2"/>
  <c r="W37" i="2"/>
  <c r="Q37" i="2"/>
  <c r="Q34" i="2"/>
  <c r="Q62" i="8"/>
  <c r="W62" i="8"/>
  <c r="W62" i="9"/>
  <c r="Q62" i="9"/>
  <c r="Q50" i="9"/>
  <c r="Q41" i="9"/>
  <c r="W41" i="9"/>
  <c r="Q23" i="10"/>
  <c r="Q21" i="13"/>
  <c r="W149" i="2"/>
  <c r="Q149" i="2"/>
  <c r="Q59" i="8"/>
  <c r="W59" i="8"/>
  <c r="Q145" i="2"/>
  <c r="Q66" i="8"/>
  <c r="Q47" i="2"/>
  <c r="Q30" i="2"/>
  <c r="Q15" i="2"/>
  <c r="W26" i="8"/>
  <c r="Q26" i="8"/>
  <c r="W47" i="9"/>
  <c r="Q47" i="9"/>
  <c r="W43" i="9"/>
  <c r="Q43" i="9"/>
  <c r="W30" i="10"/>
  <c r="Q30" i="10"/>
  <c r="Q14" i="11"/>
  <c r="W18" i="12"/>
  <c r="Q18" i="12"/>
  <c r="S13" i="8"/>
  <c r="O23" i="18" l="1"/>
  <c r="R23" i="18"/>
  <c r="X14" i="11"/>
  <c r="Y14" i="11" s="1"/>
  <c r="Q23" i="18"/>
  <c r="D9" i="11"/>
  <c r="X21" i="13"/>
  <c r="Y21" i="13" s="1"/>
  <c r="X22" i="10"/>
  <c r="Y22" i="10" s="1"/>
  <c r="X20" i="10"/>
  <c r="Y20" i="10" s="1"/>
  <c r="X18" i="13"/>
  <c r="Y18" i="13" s="1"/>
  <c r="X14" i="10"/>
  <c r="Y14" i="10" s="1"/>
  <c r="X21" i="10"/>
  <c r="Y21" i="10" s="1"/>
  <c r="X29" i="10"/>
  <c r="Y29" i="10" s="1"/>
  <c r="X35" i="10"/>
  <c r="Y35" i="10" s="1"/>
  <c r="X15" i="10"/>
  <c r="Y15" i="10" s="1"/>
  <c r="X17" i="10"/>
  <c r="Y17" i="10" s="1"/>
  <c r="X38" i="10"/>
  <c r="Y38" i="10" s="1"/>
  <c r="X39" i="10"/>
  <c r="Y39" i="10" s="1"/>
  <c r="D9" i="13"/>
  <c r="X18" i="10"/>
  <c r="Y18" i="10" s="1"/>
  <c r="X26" i="13"/>
  <c r="Y26" i="13" s="1"/>
  <c r="X25" i="10"/>
  <c r="Y25" i="10" s="1"/>
  <c r="X30" i="10"/>
  <c r="Y30" i="10" s="1"/>
  <c r="X24" i="10"/>
  <c r="Y24" i="10" s="1"/>
  <c r="X29" i="13"/>
  <c r="Y29" i="13" s="1"/>
  <c r="X25" i="13"/>
  <c r="Y25" i="13" s="1"/>
  <c r="X30" i="13"/>
  <c r="Y30" i="13" s="1"/>
  <c r="X23" i="13"/>
  <c r="Y23" i="13" s="1"/>
  <c r="X24" i="13"/>
  <c r="Y24" i="13" s="1"/>
  <c r="X28" i="13"/>
  <c r="Y28" i="13" s="1"/>
  <c r="X32" i="10"/>
  <c r="Y32" i="10" s="1"/>
  <c r="X26" i="10"/>
  <c r="Y26" i="10" s="1"/>
  <c r="X61" i="9"/>
  <c r="Y61" i="9" s="1"/>
  <c r="X25" i="9"/>
  <c r="Y25" i="9" s="1"/>
  <c r="X13" i="10"/>
  <c r="Y13" i="10" s="1"/>
  <c r="X13" i="13"/>
  <c r="Y13" i="13" s="1"/>
  <c r="X28" i="10"/>
  <c r="Y28" i="10" s="1"/>
  <c r="X34" i="10"/>
  <c r="Y34" i="10" s="1"/>
  <c r="X31" i="9"/>
  <c r="Y31" i="9" s="1"/>
  <c r="X37" i="10"/>
  <c r="Y37" i="10" s="1"/>
  <c r="X31" i="10"/>
  <c r="Y31" i="10" s="1"/>
  <c r="X15" i="13"/>
  <c r="Y15" i="13" s="1"/>
  <c r="D9" i="10"/>
  <c r="X27" i="9"/>
  <c r="Y27" i="9" s="1"/>
  <c r="X27" i="13"/>
  <c r="Y27" i="13" s="1"/>
  <c r="X19" i="10"/>
  <c r="Y19" i="10" s="1"/>
  <c r="X23" i="10"/>
  <c r="Y23" i="10" s="1"/>
  <c r="X36" i="10"/>
  <c r="Y36" i="10" s="1"/>
  <c r="X16" i="13"/>
  <c r="Y16" i="13" s="1"/>
  <c r="X27" i="12"/>
  <c r="Y27" i="12" s="1"/>
  <c r="X22" i="13"/>
  <c r="Y22" i="13" s="1"/>
  <c r="X16" i="10"/>
  <c r="Y16" i="10" s="1"/>
  <c r="D9" i="9"/>
  <c r="X33" i="12"/>
  <c r="Y33" i="12" s="1"/>
  <c r="X21" i="12"/>
  <c r="Y21" i="12" s="1"/>
  <c r="X18" i="12"/>
  <c r="Y18" i="12" s="1"/>
  <c r="X31" i="12"/>
  <c r="Y31" i="12" s="1"/>
  <c r="X38" i="9"/>
  <c r="Y38" i="9" s="1"/>
  <c r="X26" i="9"/>
  <c r="Y26" i="9" s="1"/>
  <c r="X51" i="9"/>
  <c r="Y51" i="9" s="1"/>
  <c r="X16" i="12"/>
  <c r="Y16" i="12" s="1"/>
  <c r="X55" i="9"/>
  <c r="Y55" i="9" s="1"/>
  <c r="X35" i="9"/>
  <c r="Y35" i="9" s="1"/>
  <c r="X34" i="9"/>
  <c r="Y34" i="9" s="1"/>
  <c r="X22" i="12"/>
  <c r="Y22" i="12" s="1"/>
  <c r="X20" i="15"/>
  <c r="Y20" i="15" s="1"/>
  <c r="X58" i="9"/>
  <c r="Y58" i="9" s="1"/>
  <c r="X39" i="9"/>
  <c r="Y39" i="9" s="1"/>
  <c r="X48" i="9"/>
  <c r="Y48" i="9" s="1"/>
  <c r="X46" i="9"/>
  <c r="Y46" i="9" s="1"/>
  <c r="X26" i="12"/>
  <c r="Y26" i="12" s="1"/>
  <c r="X34" i="15"/>
  <c r="Y34" i="15" s="1"/>
  <c r="X24" i="15"/>
  <c r="Y24" i="15" s="1"/>
  <c r="X59" i="9"/>
  <c r="Y59" i="9" s="1"/>
  <c r="X32" i="9"/>
  <c r="Y32" i="9" s="1"/>
  <c r="X27" i="15"/>
  <c r="Y27" i="15" s="1"/>
  <c r="X18" i="9"/>
  <c r="Y18" i="9" s="1"/>
  <c r="X39" i="15"/>
  <c r="Y39" i="15" s="1"/>
  <c r="X49" i="8"/>
  <c r="Y49" i="8" s="1"/>
  <c r="X63" i="8"/>
  <c r="Y63" i="8" s="1"/>
  <c r="X51" i="8"/>
  <c r="Y51" i="8" s="1"/>
  <c r="D9" i="8"/>
  <c r="X56" i="8"/>
  <c r="Y56" i="8" s="1"/>
  <c r="X38" i="8"/>
  <c r="Y38" i="8" s="1"/>
  <c r="X68" i="8"/>
  <c r="Y68" i="8" s="1"/>
  <c r="X21" i="8"/>
  <c r="Y21" i="8" s="1"/>
  <c r="X23" i="9"/>
  <c r="Y23" i="9" s="1"/>
  <c r="X56" i="9"/>
  <c r="Y56" i="9" s="1"/>
  <c r="X37" i="9"/>
  <c r="Y37" i="9" s="1"/>
  <c r="X20" i="9"/>
  <c r="Y20" i="9" s="1"/>
  <c r="X25" i="12"/>
  <c r="Y25" i="12" s="1"/>
  <c r="X52" i="9"/>
  <c r="Y52" i="9" s="1"/>
  <c r="X60" i="9"/>
  <c r="Y60" i="9" s="1"/>
  <c r="X40" i="9"/>
  <c r="Y40" i="9" s="1"/>
  <c r="X44" i="9"/>
  <c r="Y44" i="9" s="1"/>
  <c r="X53" i="9"/>
  <c r="Y53" i="9" s="1"/>
  <c r="X13" i="8"/>
  <c r="Y13" i="8" s="1"/>
  <c r="X24" i="9"/>
  <c r="Y24" i="9" s="1"/>
  <c r="X47" i="9"/>
  <c r="Y47" i="9" s="1"/>
  <c r="X16" i="9"/>
  <c r="Y16" i="9" s="1"/>
  <c r="X23" i="15"/>
  <c r="Y23" i="15" s="1"/>
  <c r="D9" i="12"/>
  <c r="X33" i="9"/>
  <c r="Y33" i="9" s="1"/>
  <c r="X50" i="9"/>
  <c r="Y50" i="9" s="1"/>
  <c r="X15" i="9"/>
  <c r="Y15" i="9" s="1"/>
  <c r="X36" i="8"/>
  <c r="Y36" i="8" s="1"/>
  <c r="X34" i="12"/>
  <c r="Y34" i="12" s="1"/>
  <c r="X22" i="15"/>
  <c r="Y22" i="15" s="1"/>
  <c r="X28" i="9"/>
  <c r="Y28" i="9" s="1"/>
  <c r="X19" i="9"/>
  <c r="Y19" i="9" s="1"/>
  <c r="X30" i="12"/>
  <c r="Y30" i="12" s="1"/>
  <c r="D9" i="15"/>
  <c r="X29" i="9"/>
  <c r="Y29" i="9" s="1"/>
  <c r="X17" i="12"/>
  <c r="Y17" i="12" s="1"/>
  <c r="X45" i="9"/>
  <c r="Y45" i="9" s="1"/>
  <c r="X30" i="9"/>
  <c r="Y30" i="9" s="1"/>
  <c r="X20" i="12"/>
  <c r="Y20" i="12" s="1"/>
  <c r="X65" i="8"/>
  <c r="Y65" i="8" s="1"/>
  <c r="X17" i="8"/>
  <c r="Y17" i="8" s="1"/>
  <c r="X62" i="9"/>
  <c r="Y62" i="9" s="1"/>
  <c r="X41" i="9"/>
  <c r="Y41" i="9" s="1"/>
  <c r="X43" i="9"/>
  <c r="Y43" i="9" s="1"/>
  <c r="X49" i="9"/>
  <c r="Y49" i="9" s="1"/>
  <c r="X32" i="12"/>
  <c r="Y32" i="12" s="1"/>
  <c r="X15" i="12"/>
  <c r="Y15" i="12" s="1"/>
  <c r="X28" i="12"/>
  <c r="Y28" i="12" s="1"/>
  <c r="X29" i="12"/>
  <c r="Y29" i="12" s="1"/>
  <c r="X57" i="9"/>
  <c r="Y57" i="9" s="1"/>
  <c r="X32" i="15"/>
  <c r="Y32" i="15" s="1"/>
  <c r="X58" i="8"/>
  <c r="Y58" i="8" s="1"/>
  <c r="X40" i="8"/>
  <c r="Y40" i="8" s="1"/>
  <c r="X28" i="8"/>
  <c r="Y28" i="8" s="1"/>
  <c r="X23" i="12"/>
  <c r="Y23" i="12" s="1"/>
  <c r="X36" i="9"/>
  <c r="Y36" i="9" s="1"/>
  <c r="X42" i="9"/>
  <c r="Y42" i="9" s="1"/>
  <c r="X36" i="15"/>
  <c r="Y36" i="15" s="1"/>
  <c r="X63" i="9"/>
  <c r="Y63" i="9" s="1"/>
  <c r="X21" i="9"/>
  <c r="Y21" i="9" s="1"/>
  <c r="X14" i="9"/>
  <c r="Y14" i="9" s="1"/>
  <c r="X13" i="9"/>
  <c r="Y13" i="9" s="1"/>
  <c r="X13" i="12"/>
  <c r="Y13" i="12" s="1"/>
  <c r="X24" i="12"/>
  <c r="Y24" i="12" s="1"/>
  <c r="X138" i="2"/>
  <c r="Y138" i="2" s="1"/>
  <c r="X57" i="2"/>
  <c r="Y57" i="2" s="1"/>
  <c r="X35" i="2"/>
  <c r="Y35" i="2" s="1"/>
  <c r="X69" i="2"/>
  <c r="Y69" i="2" s="1"/>
  <c r="X100" i="2"/>
  <c r="Y100" i="2" s="1"/>
  <c r="X47" i="2"/>
  <c r="Y47" i="2" s="1"/>
  <c r="X144" i="2"/>
  <c r="Y144" i="2" s="1"/>
  <c r="X120" i="2"/>
  <c r="Y120" i="2" s="1"/>
  <c r="X26" i="2"/>
  <c r="Y26" i="2" s="1"/>
  <c r="X45" i="2"/>
  <c r="Y45" i="2" s="1"/>
  <c r="X137" i="2"/>
  <c r="Y137" i="2" s="1"/>
  <c r="X149" i="2"/>
  <c r="Y149" i="2" s="1"/>
  <c r="X123" i="2"/>
  <c r="Y123" i="2" s="1"/>
  <c r="X107" i="2"/>
  <c r="Y107" i="2" s="1"/>
  <c r="X84" i="2"/>
  <c r="Y84" i="2" s="1"/>
  <c r="X151" i="2"/>
  <c r="Y151" i="2" s="1"/>
  <c r="X102" i="2"/>
  <c r="Y102" i="2" s="1"/>
  <c r="X53" i="2"/>
  <c r="Y53" i="2" s="1"/>
  <c r="X38" i="2"/>
  <c r="Y38" i="2" s="1"/>
  <c r="X79" i="2"/>
  <c r="Y79" i="2" s="1"/>
  <c r="X22" i="2"/>
  <c r="Y22" i="2" s="1"/>
  <c r="X73" i="2"/>
  <c r="Y73" i="2" s="1"/>
  <c r="X77" i="2"/>
  <c r="Y77" i="2" s="1"/>
  <c r="X50" i="2"/>
  <c r="Y50" i="2" s="1"/>
  <c r="X83" i="2"/>
  <c r="Y83" i="2" s="1"/>
  <c r="X72" i="2"/>
  <c r="Y72" i="2" s="1"/>
  <c r="X150" i="2"/>
  <c r="Y150" i="2" s="1"/>
  <c r="X103" i="2"/>
  <c r="Y103" i="2" s="1"/>
  <c r="X129" i="2"/>
  <c r="Y129" i="2" s="1"/>
  <c r="X51" i="2"/>
  <c r="Y51" i="2" s="1"/>
  <c r="X61" i="8"/>
  <c r="Y61" i="8" s="1"/>
  <c r="X70" i="2"/>
  <c r="Y70" i="2" s="1"/>
  <c r="X82" i="2"/>
  <c r="Y82" i="2" s="1"/>
  <c r="X99" i="2"/>
  <c r="Y99" i="2" s="1"/>
  <c r="X131" i="2"/>
  <c r="Y131" i="2" s="1"/>
  <c r="X44" i="2"/>
  <c r="Y44" i="2" s="1"/>
  <c r="X110" i="2"/>
  <c r="Y110" i="2" s="1"/>
  <c r="X146" i="2"/>
  <c r="Y146" i="2" s="1"/>
  <c r="X18" i="2"/>
  <c r="Y18" i="2" s="1"/>
  <c r="X67" i="2"/>
  <c r="Y67" i="2" s="1"/>
  <c r="X105" i="2"/>
  <c r="Y105" i="2" s="1"/>
  <c r="X34" i="2"/>
  <c r="Y34" i="2" s="1"/>
  <c r="X121" i="2"/>
  <c r="Y121" i="2" s="1"/>
  <c r="X86" i="2"/>
  <c r="Y86" i="2" s="1"/>
  <c r="X75" i="2"/>
  <c r="Y75" i="2" s="1"/>
  <c r="X56" i="2"/>
  <c r="Y56" i="2" s="1"/>
  <c r="X14" i="2"/>
  <c r="Y14" i="2" s="1"/>
  <c r="X29" i="2"/>
  <c r="Y29" i="2" s="1"/>
  <c r="X21" i="2"/>
  <c r="Y21" i="2" s="1"/>
  <c r="X81" i="2"/>
  <c r="Y81" i="2" s="1"/>
  <c r="X132" i="2"/>
  <c r="Y132" i="2" s="1"/>
  <c r="X30" i="2"/>
  <c r="Y30" i="2" s="1"/>
  <c r="D9" i="2"/>
  <c r="X80" i="2"/>
  <c r="Y80" i="2" s="1"/>
  <c r="X19" i="2"/>
  <c r="Y19" i="2" s="1"/>
  <c r="X74" i="2"/>
  <c r="Y74" i="2" s="1"/>
  <c r="X25" i="2"/>
  <c r="Y25" i="2" s="1"/>
  <c r="X71" i="2"/>
  <c r="Y71" i="2" s="1"/>
  <c r="X116" i="2"/>
  <c r="Y116" i="2" s="1"/>
  <c r="X147" i="2"/>
  <c r="Y147" i="2" s="1"/>
  <c r="X43" i="2"/>
  <c r="Y43" i="2" s="1"/>
  <c r="X136" i="2"/>
  <c r="Y136" i="2" s="1"/>
  <c r="X135" i="2"/>
  <c r="Y135" i="2" s="1"/>
  <c r="X61" i="2"/>
  <c r="Y61" i="2" s="1"/>
  <c r="X108" i="2"/>
  <c r="Y108" i="2" s="1"/>
  <c r="X55" i="2"/>
  <c r="Y55" i="2" s="1"/>
  <c r="X109" i="2"/>
  <c r="Y109" i="2" s="1"/>
  <c r="X17" i="2"/>
  <c r="Y17" i="2" s="1"/>
  <c r="X112" i="2"/>
  <c r="Y112" i="2" s="1"/>
  <c r="X128" i="2"/>
  <c r="Y128" i="2" s="1"/>
  <c r="X111" i="2"/>
  <c r="Y111" i="2" s="1"/>
  <c r="X92" i="2"/>
  <c r="Y92" i="2" s="1"/>
  <c r="X117" i="2"/>
  <c r="Y117" i="2" s="1"/>
  <c r="X104" i="2"/>
  <c r="Y104" i="2" s="1"/>
  <c r="X66" i="2"/>
  <c r="Y66" i="2" s="1"/>
  <c r="X148" i="2"/>
  <c r="Y148" i="2" s="1"/>
  <c r="X106" i="2"/>
  <c r="Y106" i="2" s="1"/>
  <c r="X90" i="2"/>
  <c r="Y90" i="2" s="1"/>
  <c r="X52" i="2"/>
  <c r="Y52" i="2" s="1"/>
  <c r="X134" i="2"/>
  <c r="Y134" i="2" s="1"/>
  <c r="X15" i="2"/>
  <c r="Y15" i="2" s="1"/>
  <c r="X88" i="2"/>
  <c r="Y88" i="2" s="1"/>
  <c r="X32" i="2"/>
  <c r="Y32" i="2" s="1"/>
  <c r="X97" i="2"/>
  <c r="Y97" i="2" s="1"/>
  <c r="X39" i="2"/>
  <c r="Y39" i="2" s="1"/>
  <c r="X60" i="2"/>
  <c r="Y60" i="2" s="1"/>
  <c r="X94" i="2"/>
  <c r="Y94" i="2" s="1"/>
  <c r="X93" i="2"/>
  <c r="Y93" i="2" s="1"/>
  <c r="X16" i="2"/>
  <c r="Y16" i="2" s="1"/>
  <c r="X76" i="2"/>
  <c r="Y76" i="2" s="1"/>
  <c r="X89" i="2"/>
  <c r="Y89" i="2" s="1"/>
  <c r="X130" i="2"/>
  <c r="Y130" i="2" s="1"/>
  <c r="X95" i="2"/>
  <c r="Y95" i="2" s="1"/>
  <c r="X85" i="2"/>
  <c r="Y85" i="2" s="1"/>
  <c r="X143" i="2"/>
  <c r="Y143" i="2" s="1"/>
  <c r="X133" i="2"/>
  <c r="Y133" i="2" s="1"/>
  <c r="X46" i="2"/>
  <c r="Y46" i="2" s="1"/>
  <c r="X145" i="2"/>
  <c r="Y145" i="2" s="1"/>
  <c r="X64" i="2"/>
  <c r="Y64" i="2" s="1"/>
  <c r="X141" i="2"/>
  <c r="Y141" i="2" s="1"/>
  <c r="X13" i="2"/>
  <c r="Y13" i="2" s="1"/>
  <c r="X48" i="2"/>
  <c r="Y48" i="2" s="1"/>
  <c r="X114" i="2"/>
  <c r="Y114" i="2" s="1"/>
  <c r="X125" i="2"/>
  <c r="Y125" i="2" s="1"/>
  <c r="X124" i="2"/>
  <c r="Y124" i="2" s="1"/>
  <c r="X37" i="2"/>
  <c r="Y37" i="2" s="1"/>
  <c r="X41" i="2"/>
  <c r="Y41" i="2" s="1"/>
  <c r="X20" i="2"/>
  <c r="Y20" i="2" s="1"/>
  <c r="X23" i="2"/>
  <c r="Y23" i="2" s="1"/>
  <c r="X122" i="2"/>
  <c r="Y122" i="2" s="1"/>
  <c r="X127" i="2"/>
  <c r="Y127" i="2" s="1"/>
  <c r="X58" i="2"/>
  <c r="Y58" i="2" s="1"/>
  <c r="X62" i="2"/>
  <c r="Y62" i="2" s="1"/>
  <c r="X91" i="2"/>
  <c r="Y91" i="2" s="1"/>
  <c r="X140" i="2"/>
  <c r="Y140" i="2" s="1"/>
  <c r="X49" i="2"/>
  <c r="Y49" i="2" s="1"/>
  <c r="X101" i="2"/>
  <c r="Y101" i="2" s="1"/>
  <c r="X119" i="2"/>
  <c r="Y119" i="2" s="1"/>
  <c r="X118" i="2"/>
  <c r="Y118" i="2" s="1"/>
  <c r="X98" i="2"/>
  <c r="Y98" i="2" s="1"/>
  <c r="X87" i="2"/>
  <c r="Y87" i="2" s="1"/>
  <c r="X139" i="2"/>
  <c r="Y139" i="2" s="1"/>
  <c r="X54" i="2"/>
  <c r="Y54" i="2" s="1"/>
  <c r="X63" i="2"/>
  <c r="Y63" i="2" s="1"/>
  <c r="X96" i="2"/>
  <c r="Y96" i="2" s="1"/>
  <c r="X40" i="2"/>
  <c r="Y40" i="2" s="1"/>
  <c r="X65" i="2"/>
  <c r="Y65" i="2" s="1"/>
  <c r="X113" i="2"/>
  <c r="Y113" i="2" s="1"/>
  <c r="X68" i="2"/>
  <c r="Y68" i="2" s="1"/>
  <c r="X59" i="2"/>
  <c r="Y59" i="2" s="1"/>
  <c r="X24" i="2"/>
  <c r="Y24" i="2" s="1"/>
  <c r="X115" i="2"/>
  <c r="Y115" i="2" s="1"/>
  <c r="X27" i="2"/>
  <c r="Y27" i="2" s="1"/>
  <c r="X142" i="2"/>
  <c r="Y142" i="2" s="1"/>
  <c r="X19" i="15"/>
  <c r="Y19" i="15" s="1"/>
  <c r="D9" i="14"/>
  <c r="X13" i="14"/>
  <c r="Y13" i="14" s="1"/>
  <c r="X47" i="8"/>
  <c r="Y47" i="8" s="1"/>
  <c r="X53" i="8"/>
  <c r="Y53" i="8" s="1"/>
  <c r="X45" i="8"/>
  <c r="Y45" i="8" s="1"/>
  <c r="X50" i="8"/>
  <c r="Y50" i="8" s="1"/>
  <c r="X30" i="8"/>
  <c r="Y30" i="8" s="1"/>
  <c r="X20" i="8"/>
  <c r="Y20" i="8" s="1"/>
  <c r="X37" i="8"/>
  <c r="Y37" i="8" s="1"/>
  <c r="X14" i="8"/>
  <c r="Y14" i="8" s="1"/>
  <c r="X41" i="8"/>
  <c r="Y41" i="8" s="1"/>
  <c r="X44" i="8"/>
  <c r="Y44" i="8" s="1"/>
  <c r="X52" i="8"/>
  <c r="Y52" i="8" s="1"/>
  <c r="X35" i="8"/>
  <c r="Y35" i="8" s="1"/>
  <c r="X33" i="8"/>
  <c r="Y33" i="8" s="1"/>
  <c r="X55" i="8"/>
  <c r="Y55" i="8" s="1"/>
  <c r="X15" i="8"/>
  <c r="Y15" i="8" s="1"/>
  <c r="X66" i="8"/>
  <c r="Y66" i="8" s="1"/>
  <c r="X59" i="8"/>
  <c r="Y59" i="8" s="1"/>
  <c r="X60" i="8"/>
  <c r="Y60" i="8" s="1"/>
  <c r="X67" i="8"/>
  <c r="Y67" i="8" s="1"/>
  <c r="X64" i="8"/>
  <c r="Y64" i="8" s="1"/>
  <c r="X42" i="8"/>
  <c r="Y42" i="8" s="1"/>
  <c r="X54" i="8"/>
  <c r="Y54" i="8" s="1"/>
  <c r="X29" i="8"/>
  <c r="Y29" i="8" s="1"/>
  <c r="X43" i="8"/>
  <c r="Y43" i="8" s="1"/>
  <c r="X26" i="8"/>
  <c r="Y26" i="8" s="1"/>
  <c r="X19" i="8"/>
  <c r="Y19" i="8" s="1"/>
  <c r="X23" i="8"/>
  <c r="Y23" i="8" s="1"/>
  <c r="X32" i="8"/>
  <c r="Y32" i="8" s="1"/>
  <c r="X25" i="8"/>
  <c r="Y25" i="8" s="1"/>
  <c r="X48" i="8"/>
  <c r="Y48" i="8" s="1"/>
  <c r="X27" i="8"/>
  <c r="Y27" i="8" s="1"/>
  <c r="X31" i="8"/>
  <c r="Y31" i="8" s="1"/>
  <c r="X62" i="8"/>
  <c r="Y62" i="8" s="1"/>
  <c r="X69" i="8"/>
  <c r="Y69" i="8" s="1"/>
  <c r="X24" i="8"/>
  <c r="Y24" i="8" s="1"/>
  <c r="X46" i="8"/>
  <c r="Y46" i="8" s="1"/>
  <c r="X16" i="8"/>
  <c r="Y16" i="8" s="1"/>
  <c r="X18" i="8"/>
  <c r="Y18" i="8" s="1"/>
  <c r="X34" i="8"/>
  <c r="Y34" i="8" s="1"/>
  <c r="W21" i="18"/>
  <c r="X21" i="18" s="1"/>
  <c r="X29" i="15"/>
  <c r="Y29" i="15" s="1"/>
  <c r="X17" i="15"/>
  <c r="Y17" i="15" s="1"/>
  <c r="X15" i="15"/>
  <c r="Y15" i="15" s="1"/>
  <c r="X38" i="15"/>
  <c r="Y38" i="15" s="1"/>
  <c r="X21" i="15"/>
  <c r="Y21" i="15" s="1"/>
  <c r="X31" i="15"/>
  <c r="Y31" i="15" s="1"/>
  <c r="X14" i="15"/>
  <c r="Y14" i="15" s="1"/>
  <c r="X13" i="15"/>
  <c r="Y13" i="15" s="1"/>
  <c r="X30" i="15"/>
  <c r="Y30" i="15" s="1"/>
  <c r="X37" i="15"/>
  <c r="Y37" i="15" s="1"/>
  <c r="X33" i="15"/>
  <c r="Y33" i="15" s="1"/>
  <c r="X18" i="15"/>
  <c r="Y18" i="15" s="1"/>
  <c r="X26" i="15"/>
  <c r="Y26" i="15" s="1"/>
  <c r="X28" i="15"/>
  <c r="Y28" i="15" s="1"/>
  <c r="P23" i="18" l="1"/>
</calcChain>
</file>

<file path=xl/comments1.xml><?xml version="1.0" encoding="utf-8"?>
<comments xmlns="http://schemas.openxmlformats.org/spreadsheetml/2006/main">
  <authors>
    <author>laquijano</author>
    <author>jmzambrano</author>
  </authors>
  <commentList>
    <comment ref="A10" authorId="0" shapeId="0">
      <text>
        <r>
          <rPr>
            <b/>
            <sz val="8"/>
            <color indexed="81"/>
            <rFont val="Tahoma"/>
            <family val="2"/>
          </rPr>
          <t>Numero de orden del hallazgo en el informe ( cuando una acción correctiva agrupa varios hallazgos pueden relacionarse en las celdas los números correspondientes )  relacionarse)</t>
        </r>
        <r>
          <rPr>
            <sz val="8"/>
            <color indexed="81"/>
            <rFont val="Tahoma"/>
            <family val="2"/>
          </rPr>
          <t xml:space="preserve">
</t>
        </r>
      </text>
    </comment>
    <comment ref="B10" authorId="0" shapeId="0">
      <text>
        <r>
          <rPr>
            <b/>
            <sz val="8"/>
            <color indexed="81"/>
            <rFont val="Tahoma"/>
            <family val="2"/>
          </rPr>
          <t xml:space="preserve">Corresponde a la clasificación establecida por la CGR según la naturaleza del hallazgo y su origen en las diferentes áreas de la administración </t>
        </r>
        <r>
          <rPr>
            <sz val="8"/>
            <color indexed="81"/>
            <rFont val="Tahoma"/>
            <family val="2"/>
          </rPr>
          <t xml:space="preserve">
</t>
        </r>
      </text>
    </comment>
    <comment ref="F10" authorId="0" shapeId="0">
      <text>
        <r>
          <rPr>
            <b/>
            <sz val="8"/>
            <color indexed="81"/>
            <rFont val="Tahoma"/>
            <family val="2"/>
          </rPr>
          <t>Es la acción (correctiva y/o preventiva) que adopta la entidad para subsanar o corregir la causa que genera el  hallazgo</t>
        </r>
        <r>
          <rPr>
            <sz val="8"/>
            <color indexed="81"/>
            <rFont val="Tahoma"/>
            <family val="2"/>
          </rPr>
          <t xml:space="preserve">
</t>
        </r>
      </text>
    </comment>
    <comment ref="G10" authorId="0" shapeId="0">
      <text>
        <r>
          <rPr>
            <b/>
            <sz val="8"/>
            <color indexed="81"/>
            <rFont val="Tahoma"/>
            <family val="2"/>
          </rPr>
          <t xml:space="preserve">Propósito que tiene el cumplir con la acción emprendida para corregir o prevenir las situaciones que se derivan de los hallazgos </t>
        </r>
        <r>
          <rPr>
            <sz val="8"/>
            <color indexed="81"/>
            <rFont val="Tahoma"/>
            <family val="2"/>
          </rPr>
          <t xml:space="preserve">
</t>
        </r>
      </text>
    </comment>
    <comment ref="H10" authorId="0" shapeId="0">
      <text>
        <r>
          <rPr>
            <b/>
            <sz val="8"/>
            <color indexed="81"/>
            <rFont val="Tahoma"/>
            <family val="2"/>
          </rPr>
          <t>Pasos cuantificables que permitan medir el avance y cumplimiento de la acción de mejoramiento.
Se pueden incluir tantas filas como metas sean necesarios.</t>
        </r>
      </text>
    </comment>
    <comment ref="I10" authorId="0" shapeId="0">
      <text>
        <r>
          <rPr>
            <b/>
            <sz val="8"/>
            <color indexed="81"/>
            <rFont val="Tahoma"/>
            <family val="2"/>
          </rPr>
          <t xml:space="preserve">Nombre de la unidad de medida que se  utiliza para medir el grado de avance de la meta (unidades o porcentaje) y definición
 de la actividad a realizar   
</t>
        </r>
      </text>
    </comment>
    <comment ref="J10" authorId="0" shapeId="0">
      <text>
        <r>
          <rPr>
            <b/>
            <sz val="8"/>
            <color indexed="81"/>
            <rFont val="Tahoma"/>
            <family val="2"/>
          </rPr>
          <t xml:space="preserve">Volumen o tamaño de la meta, establecido en unidades o porcentajes. 
</t>
        </r>
      </text>
    </comment>
    <comment ref="K10" authorId="0" shapeId="0">
      <text>
        <r>
          <rPr>
            <b/>
            <sz val="8"/>
            <color indexed="81"/>
            <rFont val="Tahoma"/>
            <family val="2"/>
          </rPr>
          <t xml:space="preserve">Fecha programada para la iniciación de cada meta </t>
        </r>
        <r>
          <rPr>
            <sz val="8"/>
            <color indexed="81"/>
            <rFont val="Tahoma"/>
            <family val="2"/>
          </rPr>
          <t xml:space="preserve">
</t>
        </r>
      </text>
    </comment>
    <comment ref="L10" authorId="0" shapeId="0">
      <text>
        <r>
          <rPr>
            <b/>
            <sz val="8"/>
            <color indexed="81"/>
            <rFont val="Tahoma"/>
            <family val="2"/>
          </rPr>
          <t xml:space="preserve">Fecha programada para la terminación de cada meta </t>
        </r>
      </text>
    </comment>
    <comment ref="M10" authorId="0" shapeId="0">
      <text>
        <r>
          <rPr>
            <b/>
            <sz val="8"/>
            <color indexed="81"/>
            <rFont val="Tahoma"/>
            <family val="2"/>
          </rPr>
          <t xml:space="preserve">La hoja calcula automáticamente el plazo de duración de la acción de mejoramiento teniendo en cuenta las fechas de incio y terminación de la meta.
</t>
        </r>
      </text>
    </comment>
    <comment ref="N10" authorId="1" shapeId="0">
      <text>
        <r>
          <rPr>
            <b/>
            <sz val="8"/>
            <color indexed="81"/>
            <rFont val="Tahoma"/>
            <family val="2"/>
          </rPr>
          <t xml:space="preserve">Nombre de la Dependencia (s) responsable por el cumplimiento de la meta
</t>
        </r>
      </text>
    </comment>
    <comment ref="O10" authorId="0" shapeId="0">
      <text>
        <r>
          <rPr>
            <b/>
            <sz val="8"/>
            <color indexed="81"/>
            <rFont val="Tahoma"/>
            <family val="2"/>
          </rPr>
          <t xml:space="preserve">Se consigna el numero de unidades ejecutadas por cada una de las metas 
</t>
        </r>
      </text>
    </comment>
    <comment ref="P10" authorId="0" shapeId="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 ref="Y10" authorId="0" shapeId="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List>
</comments>
</file>

<file path=xl/comments10.xml><?xml version="1.0" encoding="utf-8"?>
<comments xmlns="http://schemas.openxmlformats.org/spreadsheetml/2006/main">
  <authors>
    <author>MONICA MARCELA SANDOVAL SANCHEZ</author>
    <author>laquijano</author>
    <author>CDV</author>
    <author>jmzambrano</author>
  </authors>
  <commentList>
    <comment ref="A7" authorId="0" shapeId="0">
      <text>
        <r>
          <rPr>
            <sz val="9"/>
            <color indexed="81"/>
            <rFont val="Tahoma"/>
            <family val="2"/>
          </rPr>
          <t>Si corresponde a la Suscripción diligencia la fecha de Suscripción formal en la entidad</t>
        </r>
      </text>
    </comment>
    <comment ref="A9" authorId="1" shapeId="0">
      <text>
        <r>
          <rPr>
            <b/>
            <sz val="8"/>
            <color indexed="81"/>
            <rFont val="Tahoma"/>
            <family val="2"/>
          </rPr>
          <t>Numero de orden del hallazgo en el informe ( cuando una acción correctiva agrupa varios hallazgos pueden relacionarse en las celdas los números correspondientes )  relacionarse)</t>
        </r>
        <r>
          <rPr>
            <sz val="8"/>
            <color indexed="81"/>
            <rFont val="Tahoma"/>
            <family val="2"/>
          </rPr>
          <t xml:space="preserve">
</t>
        </r>
      </text>
    </comment>
    <comment ref="E9" authorId="1" shapeId="0">
      <text>
        <r>
          <rPr>
            <b/>
            <sz val="10"/>
            <color indexed="81"/>
            <rFont val="Tahoma"/>
            <family val="2"/>
          </rPr>
          <t>Es la acción (correctiva y/o preventiva) que adopta la entidad para subsanar o corregir la causa que genera el  hallazgo</t>
        </r>
        <r>
          <rPr>
            <sz val="10"/>
            <color indexed="81"/>
            <rFont val="Tahoma"/>
            <family val="2"/>
          </rPr>
          <t xml:space="preserve">
</t>
        </r>
      </text>
    </comment>
    <comment ref="F9" authorId="1" shapeId="0">
      <text>
        <r>
          <rPr>
            <b/>
            <sz val="10"/>
            <color indexed="81"/>
            <rFont val="Tahoma"/>
            <family val="2"/>
          </rPr>
          <t xml:space="preserve">Propósito que tiene el cumplir con la acción emprendida para corregir o prevenir las situaciones que se derivan de los hallazgos </t>
        </r>
        <r>
          <rPr>
            <sz val="10"/>
            <color indexed="81"/>
            <rFont val="Tahoma"/>
            <family val="2"/>
          </rPr>
          <t xml:space="preserve">
</t>
        </r>
      </text>
    </comment>
    <comment ref="G9" authorId="1" shapeId="0">
      <text>
        <r>
          <rPr>
            <b/>
            <sz val="11"/>
            <color indexed="81"/>
            <rFont val="Tahoma"/>
            <family val="2"/>
          </rPr>
          <t>Pasos cuantificables que permitan medir el avance y cumplimiento de la acción de mejoramiento.
Se pueden incluir tantas filas como metas sean necesarios.</t>
        </r>
      </text>
    </comment>
    <comment ref="H9" authorId="1" shapeId="0">
      <text>
        <r>
          <rPr>
            <b/>
            <sz val="10"/>
            <color indexed="81"/>
            <rFont val="Tahoma"/>
            <family val="2"/>
          </rPr>
          <t xml:space="preserve">Nombre de la unidad de medida que se  utiliza para medir el grado de avance de la meta (unidades o porcentaje) y definición de la actividad a realizar   </t>
        </r>
        <r>
          <rPr>
            <b/>
            <sz val="8"/>
            <color indexed="81"/>
            <rFont val="Tahoma"/>
            <family val="2"/>
          </rPr>
          <t xml:space="preserve">
</t>
        </r>
      </text>
    </comment>
    <comment ref="I9" authorId="1" shapeId="0">
      <text>
        <r>
          <rPr>
            <b/>
            <sz val="10"/>
            <color indexed="81"/>
            <rFont val="Tahoma"/>
            <family val="2"/>
          </rPr>
          <t xml:space="preserve">Volumen o tamaño de la meta, establecido en unidades o porcentajes. 
</t>
        </r>
      </text>
    </comment>
    <comment ref="J9" authorId="2" shapeId="0">
      <text>
        <r>
          <rPr>
            <b/>
            <sz val="9"/>
            <color indexed="81"/>
            <rFont val="Tahoma"/>
            <family val="2"/>
          </rPr>
          <t>CDV:</t>
        </r>
        <r>
          <rPr>
            <sz val="9"/>
            <color indexed="81"/>
            <rFont val="Tahoma"/>
            <family val="2"/>
          </rPr>
          <t xml:space="preserve">
La fecha de iniciación de las metas, corresponde a la misma fecha de suscripción del Plan de Mejoramiento </t>
        </r>
      </text>
    </comment>
    <comment ref="K9" authorId="1" shapeId="0">
      <text>
        <r>
          <rPr>
            <b/>
            <sz val="8"/>
            <color indexed="81"/>
            <rFont val="Tahoma"/>
            <family val="2"/>
          </rPr>
          <t xml:space="preserve">Fecha programada para la terminación de cada meta </t>
        </r>
      </text>
    </comment>
    <comment ref="L9" authorId="1" shapeId="0">
      <text>
        <r>
          <rPr>
            <b/>
            <sz val="8"/>
            <color indexed="81"/>
            <rFont val="Tahoma"/>
            <family val="2"/>
          </rPr>
          <t xml:space="preserve">La hoja calcula automáticamente el plazo de duración de la acción de mejoramiento teniendo en cuenta las fechas de inicio y terminación de la meta.
</t>
        </r>
      </text>
    </comment>
    <comment ref="M9" authorId="3" shapeId="0">
      <text>
        <r>
          <rPr>
            <b/>
            <sz val="8"/>
            <color indexed="81"/>
            <rFont val="Tahoma"/>
            <family val="2"/>
          </rPr>
          <t xml:space="preserve">Nombre de la Dependencia (s) responsable por el cumplimiento de la meta
</t>
        </r>
      </text>
    </comment>
  </commentList>
</comments>
</file>

<file path=xl/comments11.xml><?xml version="1.0" encoding="utf-8"?>
<comments xmlns="http://schemas.openxmlformats.org/spreadsheetml/2006/main">
  <authors>
    <author>MONICA MARCELA SANDOVAL SANCHEZ</author>
    <author>laquijano</author>
    <author>CDV</author>
    <author>jmzambrano</author>
  </authors>
  <commentList>
    <comment ref="N6" authorId="0" shapeId="0">
      <text>
        <r>
          <rPr>
            <b/>
            <sz val="9"/>
            <color indexed="81"/>
            <rFont val="Tahoma"/>
            <family val="2"/>
          </rPr>
          <t>Diligenciar la fecha de Corte de Avance en la Ejecución y cumplimiento de las metas suscitas en el Plan de Mejoramiento</t>
        </r>
      </text>
    </comment>
    <comment ref="A7" authorId="0" shapeId="0">
      <text>
        <r>
          <rPr>
            <sz val="9"/>
            <color indexed="81"/>
            <rFont val="Tahoma"/>
            <family val="2"/>
          </rPr>
          <t>Si corresponde a la Suscripción diligencia la fecha de Suscripción formal en la entidad</t>
        </r>
      </text>
    </comment>
    <comment ref="N7" authorId="0" shapeId="0">
      <text>
        <r>
          <rPr>
            <b/>
            <sz val="9"/>
            <color indexed="81"/>
            <rFont val="Tahoma"/>
            <family val="2"/>
          </rPr>
          <t>Diligenciar la fecha de Corte de Avance en la Ejecución y cumplimiento de las metas suscitas en el Plan de Mejoramiento</t>
        </r>
      </text>
    </comment>
    <comment ref="A9" authorId="1" shapeId="0">
      <text>
        <r>
          <rPr>
            <b/>
            <sz val="8"/>
            <color indexed="81"/>
            <rFont val="Tahoma"/>
            <family val="2"/>
          </rPr>
          <t>Numero de orden del hallazgo en el informe ( cuando una acción correctiva agrupa varios hallazgos pueden relacionarse en las celdas los números correspondientes )  relacionarse)</t>
        </r>
        <r>
          <rPr>
            <sz val="8"/>
            <color indexed="81"/>
            <rFont val="Tahoma"/>
            <family val="2"/>
          </rPr>
          <t xml:space="preserve">
</t>
        </r>
      </text>
    </comment>
    <comment ref="E9" authorId="1" shapeId="0">
      <text>
        <r>
          <rPr>
            <b/>
            <sz val="8"/>
            <color indexed="81"/>
            <rFont val="Tahoma"/>
            <family val="2"/>
          </rPr>
          <t>Es la acción (correctiva y/o preventiva) que adopta la entidad para subsanar o corregir la causa que genera el  hallazgo</t>
        </r>
        <r>
          <rPr>
            <sz val="8"/>
            <color indexed="81"/>
            <rFont val="Tahoma"/>
            <family val="2"/>
          </rPr>
          <t xml:space="preserve">
</t>
        </r>
      </text>
    </comment>
    <comment ref="F9" authorId="1" shapeId="0">
      <text>
        <r>
          <rPr>
            <b/>
            <sz val="8"/>
            <color indexed="81"/>
            <rFont val="Tahoma"/>
            <family val="2"/>
          </rPr>
          <t xml:space="preserve">Propósito que tiene el cumplir con la acción emprendida para corregir o prevenir las situaciones que se derivan de los hallazgos </t>
        </r>
        <r>
          <rPr>
            <sz val="8"/>
            <color indexed="81"/>
            <rFont val="Tahoma"/>
            <family val="2"/>
          </rPr>
          <t xml:space="preserve">
</t>
        </r>
      </text>
    </comment>
    <comment ref="G9" authorId="1" shapeId="0">
      <text>
        <r>
          <rPr>
            <b/>
            <sz val="8"/>
            <color indexed="81"/>
            <rFont val="Tahoma"/>
            <family val="2"/>
          </rPr>
          <t>Pasos cuantificables que permitan medir el avance y cumplimiento de la acción de mejoramiento.
Se pueden incluir tantas filas como metas sean necesarios.</t>
        </r>
      </text>
    </comment>
    <comment ref="H9" authorId="1" shapeId="0">
      <text>
        <r>
          <rPr>
            <b/>
            <sz val="8"/>
            <color indexed="81"/>
            <rFont val="Tahoma"/>
            <family val="2"/>
          </rPr>
          <t xml:space="preserve">Nombre de la unidad de medida que se  utiliza para medir el grado de avance de la meta (unidades o porcentaje) y definición de la actividad a realizar   
</t>
        </r>
      </text>
    </comment>
    <comment ref="I9" authorId="1" shapeId="0">
      <text>
        <r>
          <rPr>
            <b/>
            <sz val="8"/>
            <color indexed="81"/>
            <rFont val="Tahoma"/>
            <family val="2"/>
          </rPr>
          <t xml:space="preserve">Volumen o tamaño de la meta, establecido en unidades o porcentajes. 
</t>
        </r>
      </text>
    </comment>
    <comment ref="J9" authorId="2" shapeId="0">
      <text>
        <r>
          <rPr>
            <b/>
            <sz val="9"/>
            <color indexed="81"/>
            <rFont val="Tahoma"/>
            <family val="2"/>
          </rPr>
          <t>CDV:</t>
        </r>
        <r>
          <rPr>
            <sz val="9"/>
            <color indexed="81"/>
            <rFont val="Tahoma"/>
            <family val="2"/>
          </rPr>
          <t xml:space="preserve">
La fecha de iniciación de las metas, corresponde a la misma fecha de suscripción del Plan de Mejoramiento </t>
        </r>
      </text>
    </comment>
    <comment ref="K9" authorId="1" shapeId="0">
      <text>
        <r>
          <rPr>
            <b/>
            <sz val="8"/>
            <color indexed="81"/>
            <rFont val="Tahoma"/>
            <family val="2"/>
          </rPr>
          <t xml:space="preserve">Fecha programada para la terminación de cada meta </t>
        </r>
      </text>
    </comment>
    <comment ref="L9" authorId="1" shapeId="0">
      <text>
        <r>
          <rPr>
            <b/>
            <sz val="8"/>
            <color indexed="81"/>
            <rFont val="Tahoma"/>
            <family val="2"/>
          </rPr>
          <t xml:space="preserve">La hoja calcula automáticamente el plazo de duración de la acción de mejoramiento teniendo en cuenta las fechas de inicio y terminación de la meta.
</t>
        </r>
      </text>
    </comment>
    <comment ref="M9" authorId="3" shapeId="0">
      <text>
        <r>
          <rPr>
            <b/>
            <sz val="8"/>
            <color indexed="81"/>
            <rFont val="Tahoma"/>
            <family val="2"/>
          </rPr>
          <t xml:space="preserve">Nombre de la Dependencia (s) responsable por el cumplimiento de la meta
</t>
        </r>
      </text>
    </comment>
    <comment ref="N9" authorId="1" shapeId="0">
      <text>
        <r>
          <rPr>
            <b/>
            <sz val="8"/>
            <color indexed="81"/>
            <rFont val="Tahoma"/>
            <family val="2"/>
          </rPr>
          <t xml:space="preserve">Se consigna el numero de unidades ejecutadas por cada una de las metas 
</t>
        </r>
      </text>
    </comment>
    <comment ref="O9" authorId="1" shapeId="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 ref="X9" authorId="1" shapeId="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List>
</comments>
</file>

<file path=xl/comments2.xml><?xml version="1.0" encoding="utf-8"?>
<comments xmlns="http://schemas.openxmlformats.org/spreadsheetml/2006/main">
  <authors>
    <author>laquijano</author>
    <author>jmzambrano</author>
  </authors>
  <commentList>
    <comment ref="A10" authorId="0" shapeId="0">
      <text>
        <r>
          <rPr>
            <b/>
            <sz val="8"/>
            <color indexed="81"/>
            <rFont val="Tahoma"/>
            <family val="2"/>
          </rPr>
          <t>Numero de orden del hallazgo en el informe ( cuando una acción correctiva agrupa varios hallazgos pueden relacionarse en las celdas los números correspondientes )  relacionarse)</t>
        </r>
        <r>
          <rPr>
            <sz val="8"/>
            <color indexed="81"/>
            <rFont val="Tahoma"/>
            <family val="2"/>
          </rPr>
          <t xml:space="preserve">
</t>
        </r>
      </text>
    </comment>
    <comment ref="B10" authorId="0" shapeId="0">
      <text>
        <r>
          <rPr>
            <b/>
            <sz val="8"/>
            <color indexed="81"/>
            <rFont val="Tahoma"/>
            <family val="2"/>
          </rPr>
          <t xml:space="preserve">Corresponde a la clasificación establecida por la CGR según la naturaleza del hallazgo y su origen en las diferentes áreas de la administración </t>
        </r>
        <r>
          <rPr>
            <sz val="8"/>
            <color indexed="81"/>
            <rFont val="Tahoma"/>
            <family val="2"/>
          </rPr>
          <t xml:space="preserve">
</t>
        </r>
      </text>
    </comment>
    <comment ref="F10" authorId="0" shapeId="0">
      <text>
        <r>
          <rPr>
            <b/>
            <sz val="8"/>
            <color indexed="81"/>
            <rFont val="Tahoma"/>
            <family val="2"/>
          </rPr>
          <t>Es la acción (correctiva y/o preventiva) que adopta la entidad para subsanar o corregir la causa que genera el  hallazgo</t>
        </r>
        <r>
          <rPr>
            <sz val="8"/>
            <color indexed="81"/>
            <rFont val="Tahoma"/>
            <family val="2"/>
          </rPr>
          <t xml:space="preserve">
</t>
        </r>
      </text>
    </comment>
    <comment ref="G10" authorId="0" shapeId="0">
      <text>
        <r>
          <rPr>
            <b/>
            <sz val="8"/>
            <color indexed="81"/>
            <rFont val="Tahoma"/>
            <family val="2"/>
          </rPr>
          <t xml:space="preserve">Propósito que tiene el cumplir con la acción emprendida para corregir o prevenir las situaciones que se derivan de los hallazgos </t>
        </r>
        <r>
          <rPr>
            <sz val="8"/>
            <color indexed="81"/>
            <rFont val="Tahoma"/>
            <family val="2"/>
          </rPr>
          <t xml:space="preserve">
</t>
        </r>
      </text>
    </comment>
    <comment ref="H10" authorId="0" shapeId="0">
      <text>
        <r>
          <rPr>
            <b/>
            <sz val="8"/>
            <color indexed="81"/>
            <rFont val="Tahoma"/>
            <family val="2"/>
          </rPr>
          <t>Pasos cuantificables que permitan medir el avance y cumplimiento de la acción de mejoramiento.
Se pueden incluir tantas filas como metas sean necesarios.</t>
        </r>
      </text>
    </comment>
    <comment ref="I10" authorId="0" shapeId="0">
      <text>
        <r>
          <rPr>
            <b/>
            <sz val="8"/>
            <color indexed="81"/>
            <rFont val="Tahoma"/>
            <family val="2"/>
          </rPr>
          <t xml:space="preserve">Nombre de la unidad de medida que se  utiliza para medir el grado de avance de la meta (unidades o porcentaje) y definición
 de la actividad a realizar   
</t>
        </r>
      </text>
    </comment>
    <comment ref="J10" authorId="0" shapeId="0">
      <text>
        <r>
          <rPr>
            <b/>
            <sz val="8"/>
            <color indexed="81"/>
            <rFont val="Tahoma"/>
            <family val="2"/>
          </rPr>
          <t xml:space="preserve">Volumen o tamaño de la meta, establecido en unidades o porcentajes. 
</t>
        </r>
      </text>
    </comment>
    <comment ref="K10" authorId="0" shapeId="0">
      <text>
        <r>
          <rPr>
            <b/>
            <sz val="8"/>
            <color indexed="81"/>
            <rFont val="Tahoma"/>
            <family val="2"/>
          </rPr>
          <t xml:space="preserve">Fecha programada para la iniciación de cada meta </t>
        </r>
        <r>
          <rPr>
            <sz val="8"/>
            <color indexed="81"/>
            <rFont val="Tahoma"/>
            <family val="2"/>
          </rPr>
          <t xml:space="preserve">
</t>
        </r>
      </text>
    </comment>
    <comment ref="L10" authorId="0" shapeId="0">
      <text>
        <r>
          <rPr>
            <b/>
            <sz val="8"/>
            <color indexed="81"/>
            <rFont val="Tahoma"/>
            <family val="2"/>
          </rPr>
          <t xml:space="preserve">Fecha programada para la terminación de cada meta </t>
        </r>
      </text>
    </comment>
    <comment ref="M10" authorId="0" shapeId="0">
      <text>
        <r>
          <rPr>
            <b/>
            <sz val="8"/>
            <color indexed="81"/>
            <rFont val="Tahoma"/>
            <family val="2"/>
          </rPr>
          <t xml:space="preserve">La hoja calcula automáticamente el plazo de duración de la acción de mejoramiento teniendo en cuenta las fechas de inicio y terminación de la meta.
</t>
        </r>
      </text>
    </comment>
    <comment ref="N10" authorId="1" shapeId="0">
      <text>
        <r>
          <rPr>
            <b/>
            <sz val="8"/>
            <color indexed="81"/>
            <rFont val="Tahoma"/>
            <family val="2"/>
          </rPr>
          <t xml:space="preserve">Nombre de la Dependencia (s) responsable por el cumplimiento de la meta
</t>
        </r>
      </text>
    </comment>
    <comment ref="O10" authorId="0" shapeId="0">
      <text>
        <r>
          <rPr>
            <b/>
            <sz val="8"/>
            <color indexed="81"/>
            <rFont val="Tahoma"/>
            <family val="2"/>
          </rPr>
          <t xml:space="preserve">Se consigna el numero de unidades ejecutadas por cada una de las metas 
</t>
        </r>
      </text>
    </comment>
    <comment ref="P10" authorId="0" shapeId="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 ref="Y10" authorId="0" shapeId="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List>
</comments>
</file>

<file path=xl/comments3.xml><?xml version="1.0" encoding="utf-8"?>
<comments xmlns="http://schemas.openxmlformats.org/spreadsheetml/2006/main">
  <authors>
    <author>laquijano</author>
    <author>jmzambrano</author>
  </authors>
  <commentList>
    <comment ref="A10" authorId="0" shapeId="0">
      <text>
        <r>
          <rPr>
            <b/>
            <sz val="8"/>
            <color indexed="81"/>
            <rFont val="Tahoma"/>
            <family val="2"/>
          </rPr>
          <t>Numero de orden del hallazgo en el informe ( cuando una acción correctiva agrupa varios hallazgos pueden relacionarse en las celdas los números correspondientes )  relacionarse)</t>
        </r>
        <r>
          <rPr>
            <sz val="8"/>
            <color indexed="81"/>
            <rFont val="Tahoma"/>
            <family val="2"/>
          </rPr>
          <t xml:space="preserve">
</t>
        </r>
      </text>
    </comment>
    <comment ref="B10" authorId="0" shapeId="0">
      <text>
        <r>
          <rPr>
            <b/>
            <sz val="8"/>
            <color indexed="81"/>
            <rFont val="Tahoma"/>
            <family val="2"/>
          </rPr>
          <t xml:space="preserve">Corresponde a la clasificación establecida por la CGR según la naturaleza del hallazgo y su origen en las diferentes áreas de la administración </t>
        </r>
        <r>
          <rPr>
            <sz val="8"/>
            <color indexed="81"/>
            <rFont val="Tahoma"/>
            <family val="2"/>
          </rPr>
          <t xml:space="preserve">
</t>
        </r>
      </text>
    </comment>
    <comment ref="F10" authorId="0" shapeId="0">
      <text>
        <r>
          <rPr>
            <b/>
            <sz val="8"/>
            <color indexed="81"/>
            <rFont val="Tahoma"/>
            <family val="2"/>
          </rPr>
          <t>Es la acción (correctiva y/o preventiva) que adopta la entidad para subsanar o corregir la causa que genera el  hallazgo</t>
        </r>
        <r>
          <rPr>
            <sz val="8"/>
            <color indexed="81"/>
            <rFont val="Tahoma"/>
            <family val="2"/>
          </rPr>
          <t xml:space="preserve">
</t>
        </r>
      </text>
    </comment>
    <comment ref="G10" authorId="0" shapeId="0">
      <text>
        <r>
          <rPr>
            <b/>
            <sz val="8"/>
            <color indexed="81"/>
            <rFont val="Tahoma"/>
            <family val="2"/>
          </rPr>
          <t xml:space="preserve">Propósito que tiene el cumplir con la acción emprendida para corregir o prevenir las situaciones que se derivan de los hallazgos </t>
        </r>
        <r>
          <rPr>
            <sz val="8"/>
            <color indexed="81"/>
            <rFont val="Tahoma"/>
            <family val="2"/>
          </rPr>
          <t xml:space="preserve">
</t>
        </r>
      </text>
    </comment>
    <comment ref="H10" authorId="0" shapeId="0">
      <text>
        <r>
          <rPr>
            <b/>
            <sz val="8"/>
            <color indexed="81"/>
            <rFont val="Tahoma"/>
            <family val="2"/>
          </rPr>
          <t>Pasos cuantificables que permitan medir el avance y cumplimiento de la acción de mejoramiento.
Se pueden incluir tantas filas como metas sean necesarios.</t>
        </r>
      </text>
    </comment>
    <comment ref="I10" authorId="0" shapeId="0">
      <text>
        <r>
          <rPr>
            <b/>
            <sz val="8"/>
            <color indexed="81"/>
            <rFont val="Tahoma"/>
            <family val="2"/>
          </rPr>
          <t xml:space="preserve">Nombre de la unidad de medida que se  utiliza para medir el grado de avance de la meta (unidades o porcentaje) y definición
 de la actividad a realizar   
</t>
        </r>
      </text>
    </comment>
    <comment ref="J10" authorId="0" shapeId="0">
      <text>
        <r>
          <rPr>
            <b/>
            <sz val="8"/>
            <color indexed="81"/>
            <rFont val="Tahoma"/>
            <family val="2"/>
          </rPr>
          <t xml:space="preserve">Volumen o tamaño de la meta, establecido en unidades o porcentajes. 
</t>
        </r>
      </text>
    </comment>
    <comment ref="K10" authorId="0" shapeId="0">
      <text>
        <r>
          <rPr>
            <b/>
            <sz val="8"/>
            <color indexed="81"/>
            <rFont val="Tahoma"/>
            <family val="2"/>
          </rPr>
          <t xml:space="preserve">Fecha programada para la iniciación de cada meta </t>
        </r>
        <r>
          <rPr>
            <sz val="8"/>
            <color indexed="81"/>
            <rFont val="Tahoma"/>
            <family val="2"/>
          </rPr>
          <t xml:space="preserve">
</t>
        </r>
      </text>
    </comment>
    <comment ref="L10" authorId="0" shapeId="0">
      <text>
        <r>
          <rPr>
            <b/>
            <sz val="8"/>
            <color indexed="81"/>
            <rFont val="Tahoma"/>
            <family val="2"/>
          </rPr>
          <t xml:space="preserve">Fecha programada para la terminación de cada meta </t>
        </r>
      </text>
    </comment>
    <comment ref="M10" authorId="0" shapeId="0">
      <text>
        <r>
          <rPr>
            <b/>
            <sz val="8"/>
            <color indexed="81"/>
            <rFont val="Tahoma"/>
            <family val="2"/>
          </rPr>
          <t xml:space="preserve">La hoja calcula automáticamente el plazo de duración de la acción de mejoramiento teniendo en cuenta las fechas de inicio y terminación de la meta.
</t>
        </r>
      </text>
    </comment>
    <comment ref="N10" authorId="1" shapeId="0">
      <text>
        <r>
          <rPr>
            <b/>
            <sz val="8"/>
            <color indexed="81"/>
            <rFont val="Tahoma"/>
            <family val="2"/>
          </rPr>
          <t xml:space="preserve">Nombre de la Dependencia (s) responsable por el cumplimiento de la meta
</t>
        </r>
      </text>
    </comment>
    <comment ref="O10" authorId="0" shapeId="0">
      <text>
        <r>
          <rPr>
            <b/>
            <sz val="8"/>
            <color indexed="81"/>
            <rFont val="Tahoma"/>
            <family val="2"/>
          </rPr>
          <t xml:space="preserve">Se consigna el numero de unidades ejecutadas por cada una de las metas 
</t>
        </r>
      </text>
    </comment>
    <comment ref="P10" authorId="0" shapeId="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 ref="Y10" authorId="0" shapeId="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List>
</comments>
</file>

<file path=xl/comments4.xml><?xml version="1.0" encoding="utf-8"?>
<comments xmlns="http://schemas.openxmlformats.org/spreadsheetml/2006/main">
  <authors>
    <author>laquijano</author>
    <author>jmzambrano</author>
  </authors>
  <commentList>
    <comment ref="A10" authorId="0" shapeId="0">
      <text>
        <r>
          <rPr>
            <b/>
            <sz val="8"/>
            <color indexed="81"/>
            <rFont val="Tahoma"/>
            <family val="2"/>
          </rPr>
          <t>Numero de orden del hallazgo en el informe ( cuando una acción correctiva agrupa varios hallazgos pueden relacionarse en las celdas los números correspondientes )  relacionarse)</t>
        </r>
        <r>
          <rPr>
            <sz val="8"/>
            <color indexed="81"/>
            <rFont val="Tahoma"/>
            <family val="2"/>
          </rPr>
          <t xml:space="preserve">
</t>
        </r>
      </text>
    </comment>
    <comment ref="B10" authorId="0" shapeId="0">
      <text>
        <r>
          <rPr>
            <b/>
            <sz val="8"/>
            <color indexed="81"/>
            <rFont val="Tahoma"/>
            <family val="2"/>
          </rPr>
          <t xml:space="preserve">Corresponde a la clasificación establecida por la CGR según la naturaleza del hallazgo y su origen en las diferentes áreas de la administración </t>
        </r>
        <r>
          <rPr>
            <sz val="8"/>
            <color indexed="81"/>
            <rFont val="Tahoma"/>
            <family val="2"/>
          </rPr>
          <t xml:space="preserve">
</t>
        </r>
      </text>
    </comment>
    <comment ref="F10" authorId="0" shapeId="0">
      <text>
        <r>
          <rPr>
            <b/>
            <sz val="8"/>
            <color indexed="81"/>
            <rFont val="Tahoma"/>
            <family val="2"/>
          </rPr>
          <t>Es la acción (correctiva y/o preventiva) que adopta la entidad para subsanar o corregir la causa que genera el  hallazgo</t>
        </r>
        <r>
          <rPr>
            <sz val="8"/>
            <color indexed="81"/>
            <rFont val="Tahoma"/>
            <family val="2"/>
          </rPr>
          <t xml:space="preserve">
</t>
        </r>
      </text>
    </comment>
    <comment ref="G10" authorId="0" shapeId="0">
      <text>
        <r>
          <rPr>
            <b/>
            <sz val="8"/>
            <color indexed="81"/>
            <rFont val="Tahoma"/>
            <family val="2"/>
          </rPr>
          <t xml:space="preserve">Propósito que tiene el cumplir con la acción emprendida para corregir o prevenir las situaciones que se derivan de los hallazgos </t>
        </r>
        <r>
          <rPr>
            <sz val="8"/>
            <color indexed="81"/>
            <rFont val="Tahoma"/>
            <family val="2"/>
          </rPr>
          <t xml:space="preserve">
</t>
        </r>
      </text>
    </comment>
    <comment ref="H10" authorId="0" shapeId="0">
      <text>
        <r>
          <rPr>
            <b/>
            <sz val="8"/>
            <color indexed="81"/>
            <rFont val="Tahoma"/>
            <family val="2"/>
          </rPr>
          <t>Pasos cuantificables que permitan medir el avance y cumplimiento de la acción de mejoramiento.
Se pueden incluir tantas filas como metas sean necesarios.</t>
        </r>
      </text>
    </comment>
    <comment ref="I10" authorId="0" shapeId="0">
      <text>
        <r>
          <rPr>
            <b/>
            <sz val="8"/>
            <color indexed="81"/>
            <rFont val="Tahoma"/>
            <family val="2"/>
          </rPr>
          <t xml:space="preserve">Nombre de la unidad de medida que se  utiliza para medir el grado de avance de la meta (unidades o porcentaje) y definición
 de la actividad a realizar   
</t>
        </r>
      </text>
    </comment>
    <comment ref="J10" authorId="0" shapeId="0">
      <text>
        <r>
          <rPr>
            <b/>
            <sz val="8"/>
            <color indexed="81"/>
            <rFont val="Tahoma"/>
            <family val="2"/>
          </rPr>
          <t xml:space="preserve">Volumen o tamaño de la meta, establecido en unidades o porcentajes. 
</t>
        </r>
      </text>
    </comment>
    <comment ref="K10" authorId="0" shapeId="0">
      <text>
        <r>
          <rPr>
            <b/>
            <sz val="8"/>
            <color indexed="81"/>
            <rFont val="Tahoma"/>
            <family val="2"/>
          </rPr>
          <t xml:space="preserve">Fecha programada para la iniciación de cada meta </t>
        </r>
        <r>
          <rPr>
            <sz val="8"/>
            <color indexed="81"/>
            <rFont val="Tahoma"/>
            <family val="2"/>
          </rPr>
          <t xml:space="preserve">
</t>
        </r>
      </text>
    </comment>
    <comment ref="L10" authorId="0" shapeId="0">
      <text>
        <r>
          <rPr>
            <b/>
            <sz val="8"/>
            <color indexed="81"/>
            <rFont val="Tahoma"/>
            <family val="2"/>
          </rPr>
          <t xml:space="preserve">Fecha programada para la terminación de cada meta </t>
        </r>
      </text>
    </comment>
    <comment ref="M10" authorId="0" shapeId="0">
      <text>
        <r>
          <rPr>
            <b/>
            <sz val="8"/>
            <color indexed="81"/>
            <rFont val="Tahoma"/>
            <family val="2"/>
          </rPr>
          <t xml:space="preserve">La hoja calcula automáticamente el plazo de duración de la acción de mejoramiento teniendo en cuenta las fechas de inicio y terminación de la meta.
</t>
        </r>
      </text>
    </comment>
    <comment ref="N10" authorId="1" shapeId="0">
      <text>
        <r>
          <rPr>
            <b/>
            <sz val="8"/>
            <color indexed="81"/>
            <rFont val="Tahoma"/>
            <family val="2"/>
          </rPr>
          <t xml:space="preserve">Nombre de la Dependencia (s) responsable por el cumplimiento de la meta
</t>
        </r>
      </text>
    </comment>
    <comment ref="O10" authorId="0" shapeId="0">
      <text>
        <r>
          <rPr>
            <b/>
            <sz val="8"/>
            <color indexed="81"/>
            <rFont val="Tahoma"/>
            <family val="2"/>
          </rPr>
          <t xml:space="preserve">Se consigna el numero de unidades ejecutadas por cada una de las metas 
</t>
        </r>
      </text>
    </comment>
    <comment ref="P10" authorId="0" shapeId="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 ref="Y10" authorId="0" shapeId="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List>
</comments>
</file>

<file path=xl/comments5.xml><?xml version="1.0" encoding="utf-8"?>
<comments xmlns="http://schemas.openxmlformats.org/spreadsheetml/2006/main">
  <authors>
    <author>laquijano</author>
    <author>jmzambrano</author>
  </authors>
  <commentList>
    <comment ref="A10" authorId="0" shapeId="0">
      <text>
        <r>
          <rPr>
            <b/>
            <sz val="8"/>
            <color indexed="81"/>
            <rFont val="Tahoma"/>
            <family val="2"/>
          </rPr>
          <t>Numero de orden del hallazgo en el informe ( cuando una acción correctiva agrupa varios hallazgos pueden relacionarse en las celdas los números correspondientes )  relacionarse)</t>
        </r>
        <r>
          <rPr>
            <sz val="8"/>
            <color indexed="81"/>
            <rFont val="Tahoma"/>
            <family val="2"/>
          </rPr>
          <t xml:space="preserve">
</t>
        </r>
      </text>
    </comment>
    <comment ref="B10" authorId="0" shapeId="0">
      <text>
        <r>
          <rPr>
            <b/>
            <sz val="8"/>
            <color indexed="81"/>
            <rFont val="Tahoma"/>
            <family val="2"/>
          </rPr>
          <t xml:space="preserve">Corresponde a la clasificación establecida por la CGR según la naturaleza del hallazgo y su origen en las diferentes áreas de la administración </t>
        </r>
        <r>
          <rPr>
            <sz val="8"/>
            <color indexed="81"/>
            <rFont val="Tahoma"/>
            <family val="2"/>
          </rPr>
          <t xml:space="preserve">
</t>
        </r>
      </text>
    </comment>
    <comment ref="F10" authorId="0" shapeId="0">
      <text>
        <r>
          <rPr>
            <b/>
            <sz val="8"/>
            <color indexed="81"/>
            <rFont val="Tahoma"/>
            <family val="2"/>
          </rPr>
          <t>Es la acción (correctiva y/o preventiva) que adopta la entidad para subsanar o corregir la causa que genera el  hallazgo</t>
        </r>
        <r>
          <rPr>
            <sz val="8"/>
            <color indexed="81"/>
            <rFont val="Tahoma"/>
            <family val="2"/>
          </rPr>
          <t xml:space="preserve">
</t>
        </r>
      </text>
    </comment>
    <comment ref="G10" authorId="0" shapeId="0">
      <text>
        <r>
          <rPr>
            <b/>
            <sz val="8"/>
            <color indexed="81"/>
            <rFont val="Tahoma"/>
            <family val="2"/>
          </rPr>
          <t xml:space="preserve">Propósito que tiene el cumplir con la acción emprendida para corregir o prevenir las situaciones que se derivan de los hallazgos </t>
        </r>
        <r>
          <rPr>
            <sz val="8"/>
            <color indexed="81"/>
            <rFont val="Tahoma"/>
            <family val="2"/>
          </rPr>
          <t xml:space="preserve">
</t>
        </r>
      </text>
    </comment>
    <comment ref="H10" authorId="0" shapeId="0">
      <text>
        <r>
          <rPr>
            <b/>
            <sz val="8"/>
            <color indexed="81"/>
            <rFont val="Tahoma"/>
            <family val="2"/>
          </rPr>
          <t>Pasos cuantificables que permitan medir el avance y cumplimiento de la acción de mejoramiento.
Se pueden incluir tantas filas como metas sean necesarios.</t>
        </r>
      </text>
    </comment>
    <comment ref="I10" authorId="0" shapeId="0">
      <text>
        <r>
          <rPr>
            <b/>
            <sz val="8"/>
            <color indexed="81"/>
            <rFont val="Tahoma"/>
            <family val="2"/>
          </rPr>
          <t xml:space="preserve">Nombre de la unidad de medida que se  utiliza para medir el grado de avance de la meta (unidades o porcentaje) y definición
 de la actividad a realizar   
</t>
        </r>
      </text>
    </comment>
    <comment ref="J10" authorId="0" shapeId="0">
      <text>
        <r>
          <rPr>
            <b/>
            <sz val="8"/>
            <color indexed="81"/>
            <rFont val="Tahoma"/>
            <family val="2"/>
          </rPr>
          <t xml:space="preserve">Volumen o tamaño de la meta, establecido en unidades o porcentajes. 
</t>
        </r>
      </text>
    </comment>
    <comment ref="K10" authorId="0" shapeId="0">
      <text>
        <r>
          <rPr>
            <b/>
            <sz val="8"/>
            <color indexed="81"/>
            <rFont val="Tahoma"/>
            <family val="2"/>
          </rPr>
          <t xml:space="preserve">Fecha programada para la iniciación de cada meta </t>
        </r>
        <r>
          <rPr>
            <sz val="8"/>
            <color indexed="81"/>
            <rFont val="Tahoma"/>
            <family val="2"/>
          </rPr>
          <t xml:space="preserve">
</t>
        </r>
      </text>
    </comment>
    <comment ref="L10" authorId="0" shapeId="0">
      <text>
        <r>
          <rPr>
            <b/>
            <sz val="8"/>
            <color indexed="81"/>
            <rFont val="Tahoma"/>
            <family val="2"/>
          </rPr>
          <t xml:space="preserve">Fecha programada para la terminación de cada meta </t>
        </r>
      </text>
    </comment>
    <comment ref="M10" authorId="0" shapeId="0">
      <text>
        <r>
          <rPr>
            <b/>
            <sz val="8"/>
            <color indexed="81"/>
            <rFont val="Tahoma"/>
            <family val="2"/>
          </rPr>
          <t xml:space="preserve">La hoja calcula automáticamente el plazo de duración de la acción de mejoramiento teniendo en cuenta las fechas de inicio y terminación de la meta.
</t>
        </r>
      </text>
    </comment>
    <comment ref="N10" authorId="1" shapeId="0">
      <text>
        <r>
          <rPr>
            <b/>
            <sz val="8"/>
            <color indexed="81"/>
            <rFont val="Tahoma"/>
            <family val="2"/>
          </rPr>
          <t xml:space="preserve">Nombre de la Dependencia (s) responsable por el cumplimiento de la meta
</t>
        </r>
      </text>
    </comment>
    <comment ref="O10" authorId="0" shapeId="0">
      <text>
        <r>
          <rPr>
            <b/>
            <sz val="8"/>
            <color indexed="81"/>
            <rFont val="Tahoma"/>
            <family val="2"/>
          </rPr>
          <t xml:space="preserve">Se consigna el numero de unidades ejecutadas por cada una de las metas 
</t>
        </r>
      </text>
    </comment>
    <comment ref="P10" authorId="0" shapeId="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 ref="Y10" authorId="0" shapeId="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List>
</comments>
</file>

<file path=xl/comments6.xml><?xml version="1.0" encoding="utf-8"?>
<comments xmlns="http://schemas.openxmlformats.org/spreadsheetml/2006/main">
  <authors>
    <author>laquijano</author>
    <author>jmzambrano</author>
  </authors>
  <commentList>
    <comment ref="A10" authorId="0" shapeId="0">
      <text>
        <r>
          <rPr>
            <b/>
            <sz val="8"/>
            <color indexed="81"/>
            <rFont val="Tahoma"/>
            <family val="2"/>
          </rPr>
          <t>Numero de orden del hallazgo en el informe ( cuando una acción correctiva agrupa varios hallazgos pueden relacionarse en las celdas los números correspondientes )  relacionarse)</t>
        </r>
        <r>
          <rPr>
            <sz val="8"/>
            <color indexed="81"/>
            <rFont val="Tahoma"/>
            <family val="2"/>
          </rPr>
          <t xml:space="preserve">
</t>
        </r>
      </text>
    </comment>
    <comment ref="B10" authorId="0" shapeId="0">
      <text>
        <r>
          <rPr>
            <b/>
            <sz val="8"/>
            <color indexed="81"/>
            <rFont val="Tahoma"/>
            <family val="2"/>
          </rPr>
          <t xml:space="preserve">Corresponde a la clasificación establecida por la CGR según la naturaleza del hallazgo y su origen en las diferentes áreas de la administración </t>
        </r>
        <r>
          <rPr>
            <sz val="8"/>
            <color indexed="81"/>
            <rFont val="Tahoma"/>
            <family val="2"/>
          </rPr>
          <t xml:space="preserve">
</t>
        </r>
      </text>
    </comment>
    <comment ref="F10" authorId="0" shapeId="0">
      <text>
        <r>
          <rPr>
            <b/>
            <sz val="8"/>
            <color indexed="81"/>
            <rFont val="Tahoma"/>
            <family val="2"/>
          </rPr>
          <t>Es la acción (correctiva y/o preventiva) que adopta la entidad para subsanar o corregir la causa que genera el  hallazgo</t>
        </r>
        <r>
          <rPr>
            <sz val="8"/>
            <color indexed="81"/>
            <rFont val="Tahoma"/>
            <family val="2"/>
          </rPr>
          <t xml:space="preserve">
</t>
        </r>
      </text>
    </comment>
    <comment ref="G10" authorId="0" shapeId="0">
      <text>
        <r>
          <rPr>
            <b/>
            <sz val="8"/>
            <color indexed="81"/>
            <rFont val="Tahoma"/>
            <family val="2"/>
          </rPr>
          <t xml:space="preserve">Propósito que tiene el cumplir con la acción emprendida para corregir o prevenir las situaciones que se derivan de los hallazgos </t>
        </r>
        <r>
          <rPr>
            <sz val="8"/>
            <color indexed="81"/>
            <rFont val="Tahoma"/>
            <family val="2"/>
          </rPr>
          <t xml:space="preserve">
</t>
        </r>
      </text>
    </comment>
    <comment ref="H10" authorId="0" shapeId="0">
      <text>
        <r>
          <rPr>
            <b/>
            <sz val="8"/>
            <color indexed="81"/>
            <rFont val="Tahoma"/>
            <family val="2"/>
          </rPr>
          <t>Pasos cuantificables que permitan medir el avance y cumplimiento de la acción de mejoramiento.
Se pueden incluir tantas filas como metas sean necesarios.</t>
        </r>
      </text>
    </comment>
    <comment ref="I10" authorId="0" shapeId="0">
      <text>
        <r>
          <rPr>
            <b/>
            <sz val="8"/>
            <color indexed="81"/>
            <rFont val="Tahoma"/>
            <family val="2"/>
          </rPr>
          <t xml:space="preserve">Nombre de la unidad de medida que se  utiliza para medir el grado de avance de la meta (unidades o porcentaje) y definición
 de la actividad a realizar   
</t>
        </r>
      </text>
    </comment>
    <comment ref="J10" authorId="0" shapeId="0">
      <text>
        <r>
          <rPr>
            <b/>
            <sz val="8"/>
            <color indexed="81"/>
            <rFont val="Tahoma"/>
            <family val="2"/>
          </rPr>
          <t xml:space="preserve">Volumen o tamaño de la meta, establecido en unidades o porcentajes. 
</t>
        </r>
      </text>
    </comment>
    <comment ref="K10" authorId="0" shapeId="0">
      <text>
        <r>
          <rPr>
            <b/>
            <sz val="8"/>
            <color indexed="81"/>
            <rFont val="Tahoma"/>
            <family val="2"/>
          </rPr>
          <t xml:space="preserve">Fecha programada para la iniciación de cada meta </t>
        </r>
        <r>
          <rPr>
            <sz val="8"/>
            <color indexed="81"/>
            <rFont val="Tahoma"/>
            <family val="2"/>
          </rPr>
          <t xml:space="preserve">
</t>
        </r>
      </text>
    </comment>
    <comment ref="L10" authorId="0" shapeId="0">
      <text>
        <r>
          <rPr>
            <b/>
            <sz val="8"/>
            <color indexed="81"/>
            <rFont val="Tahoma"/>
            <family val="2"/>
          </rPr>
          <t xml:space="preserve">Fecha programada para la terminación de cada meta </t>
        </r>
      </text>
    </comment>
    <comment ref="M10" authorId="0" shapeId="0">
      <text>
        <r>
          <rPr>
            <b/>
            <sz val="8"/>
            <color indexed="81"/>
            <rFont val="Tahoma"/>
            <family val="2"/>
          </rPr>
          <t xml:space="preserve">La hoja calcula automáticamente el plazo de duración de la acción de mejoramiento teniendo en cuenta las fechas de inicio y terminación de la meta.
</t>
        </r>
      </text>
    </comment>
    <comment ref="N10" authorId="1" shapeId="0">
      <text>
        <r>
          <rPr>
            <b/>
            <sz val="8"/>
            <color indexed="81"/>
            <rFont val="Tahoma"/>
            <family val="2"/>
          </rPr>
          <t xml:space="preserve">Nombre de la Dependencia (s) responsable por el cumplimiento de la meta
</t>
        </r>
      </text>
    </comment>
    <comment ref="O10" authorId="0" shapeId="0">
      <text>
        <r>
          <rPr>
            <b/>
            <sz val="8"/>
            <color indexed="81"/>
            <rFont val="Tahoma"/>
            <family val="2"/>
          </rPr>
          <t xml:space="preserve">Se consigna el numero de unidades ejecutadas por cada una de las metas 
</t>
        </r>
      </text>
    </comment>
    <comment ref="P10" authorId="0" shapeId="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 ref="Y10" authorId="0" shapeId="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List>
</comments>
</file>

<file path=xl/comments7.xml><?xml version="1.0" encoding="utf-8"?>
<comments xmlns="http://schemas.openxmlformats.org/spreadsheetml/2006/main">
  <authors>
    <author>laquijano</author>
    <author>jmzambrano</author>
  </authors>
  <commentList>
    <comment ref="A10" authorId="0" shapeId="0">
      <text>
        <r>
          <rPr>
            <b/>
            <sz val="8"/>
            <color indexed="81"/>
            <rFont val="Tahoma"/>
            <family val="2"/>
          </rPr>
          <t>Numero de orden del hallazgo en el informe ( cuando una acción correctiva agrupa varios hallazgos pueden relacionarse en las celdas los números correspondientes )  relacionarse)</t>
        </r>
        <r>
          <rPr>
            <sz val="8"/>
            <color indexed="81"/>
            <rFont val="Tahoma"/>
            <family val="2"/>
          </rPr>
          <t xml:space="preserve">
</t>
        </r>
      </text>
    </comment>
    <comment ref="B10" authorId="0" shapeId="0">
      <text>
        <r>
          <rPr>
            <b/>
            <sz val="8"/>
            <color indexed="81"/>
            <rFont val="Tahoma"/>
            <family val="2"/>
          </rPr>
          <t xml:space="preserve">Corresponde a la clasificación establecida por la CGR según la naturaleza del hallazgo y su origen en las diferentes áreas de la administración </t>
        </r>
        <r>
          <rPr>
            <sz val="8"/>
            <color indexed="81"/>
            <rFont val="Tahoma"/>
            <family val="2"/>
          </rPr>
          <t xml:space="preserve">
</t>
        </r>
      </text>
    </comment>
    <comment ref="F10" authorId="0" shapeId="0">
      <text>
        <r>
          <rPr>
            <b/>
            <sz val="8"/>
            <color indexed="81"/>
            <rFont val="Tahoma"/>
            <family val="2"/>
          </rPr>
          <t>Es la acción (correctiva y/o preventiva) que adopta la entidad para subsanar o corregir la causa que genera el  hallazgo</t>
        </r>
        <r>
          <rPr>
            <sz val="8"/>
            <color indexed="81"/>
            <rFont val="Tahoma"/>
            <family val="2"/>
          </rPr>
          <t xml:space="preserve">
</t>
        </r>
      </text>
    </comment>
    <comment ref="G10" authorId="0" shapeId="0">
      <text>
        <r>
          <rPr>
            <b/>
            <sz val="8"/>
            <color indexed="81"/>
            <rFont val="Tahoma"/>
            <family val="2"/>
          </rPr>
          <t xml:space="preserve">Propósito que tiene el cumplir con la acción emprendida para corregir o prevenir las situaciones que se derivan de los hallazgos </t>
        </r>
        <r>
          <rPr>
            <sz val="8"/>
            <color indexed="81"/>
            <rFont val="Tahoma"/>
            <family val="2"/>
          </rPr>
          <t xml:space="preserve">
</t>
        </r>
      </text>
    </comment>
    <comment ref="H10" authorId="0" shapeId="0">
      <text>
        <r>
          <rPr>
            <b/>
            <sz val="8"/>
            <color indexed="81"/>
            <rFont val="Tahoma"/>
            <family val="2"/>
          </rPr>
          <t>Pasos cuantificables que permitan medir el avance y cumplimiento de la acción de mejoramiento.
Se pueden incluir tantas filas como metas sean necesarios.</t>
        </r>
      </text>
    </comment>
    <comment ref="I10" authorId="0" shapeId="0">
      <text>
        <r>
          <rPr>
            <b/>
            <sz val="8"/>
            <color indexed="81"/>
            <rFont val="Tahoma"/>
            <family val="2"/>
          </rPr>
          <t xml:space="preserve">Nombre de la unidad de medida que se  utiliza para medir el grado de avance de la meta (unidades o porcentaje) y definición
 de la actividad a realizar   
</t>
        </r>
      </text>
    </comment>
    <comment ref="J10" authorId="0" shapeId="0">
      <text>
        <r>
          <rPr>
            <b/>
            <sz val="8"/>
            <color indexed="81"/>
            <rFont val="Tahoma"/>
            <family val="2"/>
          </rPr>
          <t xml:space="preserve">Volumen o tamaño de la meta, establecido en unidades o porcentajes. 
</t>
        </r>
      </text>
    </comment>
    <comment ref="K10" authorId="0" shapeId="0">
      <text>
        <r>
          <rPr>
            <b/>
            <sz val="8"/>
            <color indexed="81"/>
            <rFont val="Tahoma"/>
            <family val="2"/>
          </rPr>
          <t xml:space="preserve">Fecha programada para la iniciación de cada meta </t>
        </r>
        <r>
          <rPr>
            <sz val="8"/>
            <color indexed="81"/>
            <rFont val="Tahoma"/>
            <family val="2"/>
          </rPr>
          <t xml:space="preserve">
</t>
        </r>
      </text>
    </comment>
    <comment ref="L10" authorId="0" shapeId="0">
      <text>
        <r>
          <rPr>
            <b/>
            <sz val="8"/>
            <color indexed="81"/>
            <rFont val="Tahoma"/>
            <family val="2"/>
          </rPr>
          <t xml:space="preserve">Fecha programada para la terminación de cada meta </t>
        </r>
      </text>
    </comment>
    <comment ref="M10" authorId="0" shapeId="0">
      <text>
        <r>
          <rPr>
            <b/>
            <sz val="8"/>
            <color indexed="81"/>
            <rFont val="Tahoma"/>
            <family val="2"/>
          </rPr>
          <t xml:space="preserve">La hoja calcula automáticamente el plazo de duración de la acción de mejoramiento teniendo en cuenta las fechas de inicio y terminación de la meta.
</t>
        </r>
      </text>
    </comment>
    <comment ref="N10" authorId="1" shapeId="0">
      <text>
        <r>
          <rPr>
            <b/>
            <sz val="8"/>
            <color indexed="81"/>
            <rFont val="Tahoma"/>
            <family val="2"/>
          </rPr>
          <t xml:space="preserve">Nombre de la Dependencia (s) responsable por el cumplimiento de la meta
</t>
        </r>
      </text>
    </comment>
    <comment ref="O10" authorId="0" shapeId="0">
      <text>
        <r>
          <rPr>
            <b/>
            <sz val="8"/>
            <color indexed="81"/>
            <rFont val="Tahoma"/>
            <family val="2"/>
          </rPr>
          <t xml:space="preserve">Se consigna el numero de unidades ejecutadas por cada una de las metas 
</t>
        </r>
      </text>
    </comment>
    <comment ref="P10" authorId="0" shapeId="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 ref="Y10" authorId="0" shapeId="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List>
</comments>
</file>

<file path=xl/comments8.xml><?xml version="1.0" encoding="utf-8"?>
<comments xmlns="http://schemas.openxmlformats.org/spreadsheetml/2006/main">
  <authors>
    <author>laquijano</author>
    <author>jmzambrano</author>
  </authors>
  <commentList>
    <comment ref="A10" authorId="0" shapeId="0">
      <text>
        <r>
          <rPr>
            <b/>
            <sz val="8"/>
            <color indexed="81"/>
            <rFont val="Tahoma"/>
            <family val="2"/>
          </rPr>
          <t>Numero de orden del hallazgo en el informe ( cuando una acción correctiva agrupa varios hallazgos pueden relacionarse en las celdas los números correspondientes )  relacionarse)</t>
        </r>
        <r>
          <rPr>
            <sz val="8"/>
            <color indexed="81"/>
            <rFont val="Tahoma"/>
            <family val="2"/>
          </rPr>
          <t xml:space="preserve">
</t>
        </r>
      </text>
    </comment>
    <comment ref="B10" authorId="0" shapeId="0">
      <text>
        <r>
          <rPr>
            <b/>
            <sz val="8"/>
            <color indexed="81"/>
            <rFont val="Tahoma"/>
            <family val="2"/>
          </rPr>
          <t xml:space="preserve">Corresponde a la clasificación establecida por la CGR según la naturaleza del hallazgo y su origen en las diferentes áreas de la administración </t>
        </r>
        <r>
          <rPr>
            <sz val="8"/>
            <color indexed="81"/>
            <rFont val="Tahoma"/>
            <family val="2"/>
          </rPr>
          <t xml:space="preserve">
</t>
        </r>
      </text>
    </comment>
    <comment ref="F10" authorId="0" shapeId="0">
      <text>
        <r>
          <rPr>
            <b/>
            <sz val="8"/>
            <color indexed="81"/>
            <rFont val="Tahoma"/>
            <family val="2"/>
          </rPr>
          <t>Es la acción (correctiva y/o preventiva) que adopta la entidad para subsanar o corregir la causa que genera el  hallazgo</t>
        </r>
        <r>
          <rPr>
            <sz val="8"/>
            <color indexed="81"/>
            <rFont val="Tahoma"/>
            <family val="2"/>
          </rPr>
          <t xml:space="preserve">
</t>
        </r>
      </text>
    </comment>
    <comment ref="G10" authorId="0" shapeId="0">
      <text>
        <r>
          <rPr>
            <b/>
            <sz val="8"/>
            <color indexed="81"/>
            <rFont val="Tahoma"/>
            <family val="2"/>
          </rPr>
          <t xml:space="preserve">Propósito que tiene el cumplir con la acción emprendida para corregir o prevenir las situaciones que se derivan de los hallazgos </t>
        </r>
        <r>
          <rPr>
            <sz val="8"/>
            <color indexed="81"/>
            <rFont val="Tahoma"/>
            <family val="2"/>
          </rPr>
          <t xml:space="preserve">
</t>
        </r>
      </text>
    </comment>
    <comment ref="H10" authorId="0" shapeId="0">
      <text>
        <r>
          <rPr>
            <b/>
            <sz val="8"/>
            <color indexed="81"/>
            <rFont val="Tahoma"/>
            <family val="2"/>
          </rPr>
          <t>Pasos cuantificables que permitan medir el avance y cumplimiento de la acción de mejoramiento.
Se pueden incluir tantas filas como metas sean necesarios.</t>
        </r>
      </text>
    </comment>
    <comment ref="I10" authorId="0" shapeId="0">
      <text>
        <r>
          <rPr>
            <b/>
            <sz val="8"/>
            <color indexed="81"/>
            <rFont val="Tahoma"/>
            <family val="2"/>
          </rPr>
          <t xml:space="preserve">Nombre de la unidad de medida que se  utiliza para medir el grado de avance de la meta (unidades o porcentaje) y definición
 de la actividad a realizar   
</t>
        </r>
      </text>
    </comment>
    <comment ref="J10" authorId="0" shapeId="0">
      <text>
        <r>
          <rPr>
            <b/>
            <sz val="8"/>
            <color indexed="81"/>
            <rFont val="Tahoma"/>
            <family val="2"/>
          </rPr>
          <t xml:space="preserve">Volumen o tamaño de la meta, establecido en unidades o porcentajes. 
</t>
        </r>
      </text>
    </comment>
    <comment ref="K10" authorId="0" shapeId="0">
      <text>
        <r>
          <rPr>
            <b/>
            <sz val="8"/>
            <color indexed="81"/>
            <rFont val="Tahoma"/>
            <family val="2"/>
          </rPr>
          <t xml:space="preserve">Fecha programada para la iniciación de cada meta </t>
        </r>
        <r>
          <rPr>
            <sz val="8"/>
            <color indexed="81"/>
            <rFont val="Tahoma"/>
            <family val="2"/>
          </rPr>
          <t xml:space="preserve">
</t>
        </r>
      </text>
    </comment>
    <comment ref="L10" authorId="0" shapeId="0">
      <text>
        <r>
          <rPr>
            <b/>
            <sz val="8"/>
            <color indexed="81"/>
            <rFont val="Tahoma"/>
            <family val="2"/>
          </rPr>
          <t xml:space="preserve">Fecha programada para la terminación de cada meta </t>
        </r>
      </text>
    </comment>
    <comment ref="M10" authorId="0" shapeId="0">
      <text>
        <r>
          <rPr>
            <b/>
            <sz val="8"/>
            <color indexed="81"/>
            <rFont val="Tahoma"/>
            <family val="2"/>
          </rPr>
          <t xml:space="preserve">La hoja calcula automáticamente el plazo de duración de la acción de mejoramiento teniendo en cuenta las fechas de inicio y terminación de la meta.
</t>
        </r>
      </text>
    </comment>
    <comment ref="N10" authorId="1" shapeId="0">
      <text>
        <r>
          <rPr>
            <b/>
            <sz val="8"/>
            <color indexed="81"/>
            <rFont val="Tahoma"/>
            <family val="2"/>
          </rPr>
          <t xml:space="preserve">Nombre de la Dependencia (s) responsable por el cumplimiento de la meta
</t>
        </r>
      </text>
    </comment>
    <comment ref="O10" authorId="0" shapeId="0">
      <text>
        <r>
          <rPr>
            <b/>
            <sz val="8"/>
            <color indexed="81"/>
            <rFont val="Tahoma"/>
            <family val="2"/>
          </rPr>
          <t xml:space="preserve">Se consigna el numero de unidades ejecutadas por cada una de las metas 
</t>
        </r>
      </text>
    </comment>
    <comment ref="P10" authorId="0" shapeId="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 ref="Y10" authorId="0" shapeId="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List>
</comments>
</file>

<file path=xl/comments9.xml><?xml version="1.0" encoding="utf-8"?>
<comments xmlns="http://schemas.openxmlformats.org/spreadsheetml/2006/main">
  <authors>
    <author>laquijano</author>
    <author>jmzambrano</author>
  </authors>
  <commentList>
    <comment ref="A10" authorId="0" shapeId="0">
      <text>
        <r>
          <rPr>
            <b/>
            <sz val="8"/>
            <color indexed="81"/>
            <rFont val="Tahoma"/>
            <family val="2"/>
          </rPr>
          <t>Numero de orden del hallazgo en el informe ( cuando una acción correctiva agrupa varios hallazgos pueden relacionarse en las celdas los números correspondientes )  relacionarse)</t>
        </r>
        <r>
          <rPr>
            <sz val="8"/>
            <color indexed="81"/>
            <rFont val="Tahoma"/>
            <family val="2"/>
          </rPr>
          <t xml:space="preserve">
</t>
        </r>
      </text>
    </comment>
    <comment ref="B10" authorId="0" shapeId="0">
      <text>
        <r>
          <rPr>
            <b/>
            <sz val="8"/>
            <color indexed="81"/>
            <rFont val="Tahoma"/>
            <family val="2"/>
          </rPr>
          <t xml:space="preserve">Corresponde a la clasificación establecida por la CGR según la naturaleza del hallazgo y su origen en las diferentes áreas de la administración </t>
        </r>
        <r>
          <rPr>
            <sz val="8"/>
            <color indexed="81"/>
            <rFont val="Tahoma"/>
            <family val="2"/>
          </rPr>
          <t xml:space="preserve">
</t>
        </r>
      </text>
    </comment>
    <comment ref="F10" authorId="0" shapeId="0">
      <text>
        <r>
          <rPr>
            <b/>
            <sz val="8"/>
            <color indexed="81"/>
            <rFont val="Tahoma"/>
            <family val="2"/>
          </rPr>
          <t>Es la acción (correctiva y/o preventiva) que adopta la entidad para subsanar o corregir la causa que genera el  hallazgo</t>
        </r>
        <r>
          <rPr>
            <sz val="8"/>
            <color indexed="81"/>
            <rFont val="Tahoma"/>
            <family val="2"/>
          </rPr>
          <t xml:space="preserve">
</t>
        </r>
      </text>
    </comment>
    <comment ref="G10" authorId="0" shapeId="0">
      <text>
        <r>
          <rPr>
            <b/>
            <sz val="8"/>
            <color indexed="81"/>
            <rFont val="Tahoma"/>
            <family val="2"/>
          </rPr>
          <t xml:space="preserve">Propósito que tiene el cumplir con la acción emprendida para corregir o prevenir las situaciones que se derivan de los hallazgos </t>
        </r>
        <r>
          <rPr>
            <sz val="8"/>
            <color indexed="81"/>
            <rFont val="Tahoma"/>
            <family val="2"/>
          </rPr>
          <t xml:space="preserve">
</t>
        </r>
      </text>
    </comment>
    <comment ref="H10" authorId="0" shapeId="0">
      <text>
        <r>
          <rPr>
            <b/>
            <sz val="8"/>
            <color indexed="81"/>
            <rFont val="Tahoma"/>
            <family val="2"/>
          </rPr>
          <t>Pasos cuantificables que permitan medir el avance y cumplimiento de la acción de mejoramiento.
Se pueden incluir tantas filas como metas sean necesarios.</t>
        </r>
      </text>
    </comment>
    <comment ref="I10" authorId="0" shapeId="0">
      <text>
        <r>
          <rPr>
            <b/>
            <sz val="8"/>
            <color indexed="81"/>
            <rFont val="Tahoma"/>
            <family val="2"/>
          </rPr>
          <t xml:space="preserve">Nombre de la unidad de medida que se  utiliza para medir el grado de avance de la meta (unidades o porcentaje) y definición
 de la actividad a realizar   
</t>
        </r>
      </text>
    </comment>
    <comment ref="J10" authorId="0" shapeId="0">
      <text>
        <r>
          <rPr>
            <b/>
            <sz val="8"/>
            <color indexed="81"/>
            <rFont val="Tahoma"/>
            <family val="2"/>
          </rPr>
          <t xml:space="preserve">Volumen o tamaño de la meta, establecido en unidades o porcentajes. 
</t>
        </r>
      </text>
    </comment>
    <comment ref="K10" authorId="0" shapeId="0">
      <text>
        <r>
          <rPr>
            <b/>
            <sz val="8"/>
            <color indexed="81"/>
            <rFont val="Tahoma"/>
            <family val="2"/>
          </rPr>
          <t xml:space="preserve">Fecha programada para la iniciación de cada meta </t>
        </r>
        <r>
          <rPr>
            <sz val="8"/>
            <color indexed="81"/>
            <rFont val="Tahoma"/>
            <family val="2"/>
          </rPr>
          <t xml:space="preserve">
</t>
        </r>
      </text>
    </comment>
    <comment ref="L10" authorId="0" shapeId="0">
      <text>
        <r>
          <rPr>
            <b/>
            <sz val="8"/>
            <color indexed="81"/>
            <rFont val="Tahoma"/>
            <family val="2"/>
          </rPr>
          <t xml:space="preserve">Fecha programada para la terminación de cada meta </t>
        </r>
      </text>
    </comment>
    <comment ref="M10" authorId="0" shapeId="0">
      <text>
        <r>
          <rPr>
            <b/>
            <sz val="8"/>
            <color indexed="81"/>
            <rFont val="Tahoma"/>
            <family val="2"/>
          </rPr>
          <t xml:space="preserve">La hoja calcula automáticamente el plazo de duración de la acción de mejoramiento teniendo en cuenta las fechas de inicio y terminación de la meta.
</t>
        </r>
      </text>
    </comment>
    <comment ref="N10" authorId="1" shapeId="0">
      <text>
        <r>
          <rPr>
            <b/>
            <sz val="8"/>
            <color indexed="81"/>
            <rFont val="Tahoma"/>
            <family val="2"/>
          </rPr>
          <t xml:space="preserve">Nombre de la Dependencia (s) responsable por el cumplimiento de la meta
</t>
        </r>
      </text>
    </comment>
    <comment ref="O10" authorId="0" shapeId="0">
      <text>
        <r>
          <rPr>
            <b/>
            <sz val="8"/>
            <color indexed="81"/>
            <rFont val="Tahoma"/>
            <family val="2"/>
          </rPr>
          <t xml:space="preserve">Se consigna el numero de unidades ejecutadas por cada una de las metas 
</t>
        </r>
      </text>
    </comment>
    <comment ref="P10" authorId="0" shapeId="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 ref="Y10" authorId="0" shapeId="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List>
</comments>
</file>

<file path=xl/sharedStrings.xml><?xml version="1.0" encoding="utf-8"?>
<sst xmlns="http://schemas.openxmlformats.org/spreadsheetml/2006/main" count="2523" uniqueCount="1228">
  <si>
    <t>FORMATO No 2</t>
  </si>
  <si>
    <t xml:space="preserve"> INFORMACIÓN SOBRE LOS PLANES DE MEJORAMIENTO </t>
  </si>
  <si>
    <t xml:space="preserve">Informe presentado a la Contraloría General de la República </t>
  </si>
  <si>
    <t>ENTIDAD: MINISTERIO DE TRANSPORTE                     NIT,899,999,055-4</t>
  </si>
  <si>
    <t>REPRESENTANTE LEGAL : GERMAN CARDONA GUTIERREZ</t>
  </si>
  <si>
    <t xml:space="preserve">MODALIDAD : AUDITORIA REGULAR </t>
  </si>
  <si>
    <t xml:space="preserve">No Hallazgo </t>
  </si>
  <si>
    <t>Código hallazgo</t>
  </si>
  <si>
    <r>
      <t>Descripción hallazgo (</t>
    </r>
    <r>
      <rPr>
        <sz val="9.5"/>
        <rFont val="Arial"/>
        <family val="2"/>
      </rPr>
      <t>No mas de 50 palabras</t>
    </r>
    <r>
      <rPr>
        <b/>
        <sz val="9.5"/>
        <rFont val="Arial"/>
        <family val="2"/>
      </rPr>
      <t xml:space="preserve">) </t>
    </r>
  </si>
  <si>
    <t>Causa del hallazgo</t>
  </si>
  <si>
    <t>Efecto del hallazgo</t>
  </si>
  <si>
    <t>Acción de mejoramiento</t>
  </si>
  <si>
    <t>Objetivo</t>
  </si>
  <si>
    <t>Descripción de las Metas</t>
  </si>
  <si>
    <t>Denominación de la Unidad de medida de la Meta</t>
  </si>
  <si>
    <t>Unidad de Medida de la Meta</t>
  </si>
  <si>
    <t>Fecha iniciación Metas</t>
  </si>
  <si>
    <t>Fecha terminación Metas</t>
  </si>
  <si>
    <t xml:space="preserve">Plazo en semanas de las Meta </t>
  </si>
  <si>
    <t>Área Responsable</t>
  </si>
  <si>
    <t xml:space="preserve">Avance físico de ejecución de las metas  </t>
  </si>
  <si>
    <t>Puntaje  Logrado  por las metas metas  (Poi)</t>
  </si>
  <si>
    <t xml:space="preserve">Puntaje Logrado por las metas  Vencidas (POMVi)  </t>
  </si>
  <si>
    <t>Puntaje atribuido metas vencidas</t>
  </si>
  <si>
    <t>Efectividad de la acción</t>
  </si>
  <si>
    <t xml:space="preserve">SI </t>
  </si>
  <si>
    <t>NO</t>
  </si>
  <si>
    <t>OBSERVACION</t>
  </si>
  <si>
    <t>PLAN DE MEJORAMIENTO VIGENCIA 2009</t>
  </si>
  <si>
    <t>Dirección de Transporte y Tránsito</t>
  </si>
  <si>
    <t>Indicadores actualizados</t>
  </si>
  <si>
    <t>Registro</t>
  </si>
  <si>
    <t>Revisar los indicadores y establecer los de eficiencia en los casos que aplique.</t>
  </si>
  <si>
    <t>Mejorar los resultados de la gestión del Ministerio</t>
  </si>
  <si>
    <t>Definir indicadores de eficiencia para medir la gestión.</t>
  </si>
  <si>
    <t>Procedimiento</t>
  </si>
  <si>
    <t>Subdirección Administrativa y Financiera</t>
  </si>
  <si>
    <t xml:space="preserve"> Cesión de derechos En el artículo 28 de la resolución 3253 de 2008, no se establece un término para que el  usuario el cual se expidió la resolución de certificación de cumplimiento de requisitos para el registro inicial del nuevo vehículo, suscriba el contrato de cesión de derechos, 
</t>
  </si>
  <si>
    <t>deficiencia en la normatividad</t>
  </si>
  <si>
    <t>lo que ha generado que el Ministerio luego de cuatro (4) años reciba solicitudes de estas cesiones y deba iniciar el proceso de verificación ante el Organismo de Tránsito respectivo, para determinar si la anterior certificación de cumplimiento de requisitos, se utilizó para el registro de otro automotor.</t>
  </si>
  <si>
    <t>Elaborar resolución modificatoria a través de la cual se implementará el tiempo que tendrán los titulares del derecho de reposición para ceder o efectuar la matrícula del vehículo de carga ante el Organismo de Tránsito correspondiente.</t>
  </si>
  <si>
    <t>Modificar la resolución 3253 de 2008 indicando el tiempo para ceder o registrar un vehículo  objeto de reposición.</t>
  </si>
  <si>
    <t xml:space="preserve">Resolución modificatoria que fijará el término de vigencia de la certificación de cumplimiento </t>
  </si>
  <si>
    <t>Resolución</t>
  </si>
  <si>
    <t>Oficio</t>
  </si>
  <si>
    <t>Dirección de Infraestructura</t>
  </si>
  <si>
    <t xml:space="preserve"> Reglamentación Ley 1242  de 2008 
Se observan deficiencias en la fijación de las políticas en Infraestructura, por cuanto se evidencian diferencias considerables de tiempo entre la promulgación de las Leyes y las reglamentaciones que el Ministerio de Transporte debe realizar a las mismas, tal es el caso de lo estipulado en los parágrafos 1° y 2° del artículo 64 de la Ley 1242 del 5 de agosto de 2008,  en los que se establece la obligación de reglamentar los términos, plazos y contraprestaciones de las concesiones en los puertos fluviales y los términos en que se otorgaran las concesiones portuarias fluviales; obligación que se debería realizar de manera inmediata; no obstante la expedición de los Decreto 4735 del 2 de diciembre de 2009  y 433 de febrero 9 de 2010 , a mayo de la presente anualidad, aún no se cuenta con la reglamentación suficiente y necesaria para que se obtengan las homologaciones señaladas en el artículo en mención, lo anterior por demoras en las definiciones y reglamentaciones pertinentes de la ley,</t>
  </si>
  <si>
    <t>debido a la falta de mayor gestión en la reglamentación de la leyes</t>
  </si>
  <si>
    <t xml:space="preserve"> lo que puede afectar a los particulares que administran u operan puertos o muelles fluviales bajo cualquier modalidad diferente a la concesión, para que se homologuen o soliciten la concesión portuaria, en el plazo de 18 meses  previstos en la Ley.</t>
  </si>
  <si>
    <t xml:space="preserve">1. Contraprestaciones: 
Desarrollo de la estructuración de la etapa precontractual para la contratación de una consultoría a través de un concurso de méritos, para el estudio que tiene por objeto la “Elaboración y presentación de propuestas de metodologías para la determinación de las contraprestaciones por concesiones portuarias marítimas y fluviales en Colombia, realizando la clasificación de los puertos según su actividad". 
</t>
  </si>
  <si>
    <t xml:space="preserve">Dar cumplimiento a la recomendación establecida en el documento Conpes no. 3611 de septiembre de 2009, adoptado por Decreto 4734 de diciembre de 2009 y a lo contemplado en la Ley 1242 de 2008.
</t>
  </si>
  <si>
    <t>Proceso de contratación de la consultoría a través de concurso de méritos.</t>
  </si>
  <si>
    <t xml:space="preserve"> Contrato</t>
  </si>
  <si>
    <t>Ejecución del contrato.</t>
  </si>
  <si>
    <t>Estudio</t>
  </si>
  <si>
    <t>Presentación de la propuesta de las nuevas  metodologías para la determinación de las contraprestaciones por concesiones portuarias marítimas y fluviales, para aprobación del Conpes.</t>
  </si>
  <si>
    <t xml:space="preserve">Propuesta de metodologías </t>
  </si>
  <si>
    <t xml:space="preserve">Acompañamiento a DNP en la elaboración del Proyecto de Documento Conpes. </t>
  </si>
  <si>
    <t>Proyecto de Documento Conpes</t>
  </si>
  <si>
    <t>Proyecto de Decreto acogiendo metodología del Conpes.</t>
  </si>
  <si>
    <t>Proyecto de Decreto</t>
  </si>
  <si>
    <t xml:space="preserve">2.  Homologaciones
2.1 Mesas de trabajo con los aplicadores de la norma, para estudiar, determinar y concertar las políticas a establecer para reglamentar el trámite de solicitud de homologaciones. 
2.2. Presentación a consideración y firma el proyecto de decreto “Por el cual se reglamenta el  régimen de homologaciones previsto en el artículo 64 de la Ley 1242 de 2008 para la realización de actividades portuarias fluviales. 
2.3  Con la expedición del Decreto 2079 del 9 de junio de 2010, se reglamentan las homologaciones.
</t>
  </si>
  <si>
    <t>Reglamentación del régimen de homologaciones previsto en el artículo 64 de la Ley 1242 de 2008.</t>
  </si>
  <si>
    <t>Reglamentar el régimen de homologaciones para el desarrollo de actividades portuarias fluviales de acuerdo con el artículo 64 de la Ley 1242 de 2008.</t>
  </si>
  <si>
    <t>Decreto</t>
  </si>
  <si>
    <t xml:space="preserve"> Ambiente de Control:
Se detectaron debilidades del Sistema, dado que el manual de funciones y competencias laborales se encuentra desactualizado. Además a 31 de diciembre de 2009, el Ministerio aún no cuenta con indicadores que les permita medir la eficiencia de las operaciones realizadas, </t>
  </si>
  <si>
    <t>por cuanto los que posee la entidad y se encuentran diseñados en el plan indicativo como en algunos procesos del Sistema de Gestión de Calidad, tanto reflejan indicadores de eficacia.</t>
  </si>
  <si>
    <t xml:space="preserve">Lo anterior, impide a asegurar a la administración, que las actividades vayan en el sentido correcto y permitan evaluar la gestión frente a los objetivos y metas propuestas.
</t>
  </si>
  <si>
    <t>Analizar, revisar   y ajustar frente a la metodología del DAFP, la información  suministrada por los jefes de las  dependencias del Ministerio, sobre las funciones de los cargos asignados a cada Dependencia, con el fin de  actualizar el Manual Específico de Funciones y Competencias Laborales.</t>
  </si>
  <si>
    <t>Actualizar el Manual Específico de Funciones y Competencias Laborales del Ministerio.</t>
  </si>
  <si>
    <t xml:space="preserve">Analizar, revisar, ajustar  y compilar la información allegada por los jefes de las diferentes dependencias, relacionada con las funciones de los cargos asignados a cada dependencia, con el fin de actualizar el Manual Específico de Funciones y Competencias Laborales del Ministerio. </t>
  </si>
  <si>
    <t xml:space="preserve">Un manual Específico de Funciones y Competencias Laborales, adoptado mediante resolución. </t>
  </si>
  <si>
    <t>Documento</t>
  </si>
  <si>
    <t>Memorando</t>
  </si>
  <si>
    <t>Oficina de Control Interno</t>
  </si>
  <si>
    <t>oficios</t>
  </si>
  <si>
    <t>Circular</t>
  </si>
  <si>
    <t xml:space="preserve"> Sistema HQ-RUNT .  - Dirección Territorial Valle-
Luego de expedida una gran variedad de normatividad acerca de este sistema, tales como Parágrafo 1º del Artículo 8 de la Ley 769 de 2002 ; Ley 1005 de 2006 ; Resolución 5561 del 22 de diciembre de 2008 ; resoluciones  Nos. 2395 y 2833 del 9 y 26 de Junio de 2009 respectivamente  y Resolución 3545 de agosto de 2009 , entre otras en las que se establecen diferentes plazos para su adecuada entrada en funcionamiento, la Resolución 4775 de octubre 1 de 2009 tiene como filosofía general orientar la resolución de trámites hacia la utilización del sistema HQ-RUNT, el cual tomará básicamente las bases de datos de todos los organismos de tránsito del país para estos efectos.
Se observan Inconsistencia en la implementación del Registro Único Nacional de Tránsito, relacionadas con la falta de definición de lineamientos y formas de llevar todos los trámites y especies venales a través del RUNT; no se han generado los medios para desarrollar estos procesos a través de este aplicativo, entre los cuales, están a cargo directamente con la Dirección Territorial Valle del Ministerio de Transporte según consideración inicial: la expedición de tarjetas de servicio para vehículos de enseñanza automovilística, trámites asociados a remolques, semirremolques, multimodulares y similares y Permisos de Circulación Restringida.
De igual manera, se observan vacíos en la norma vigente Resolución 4775  y por ende falta de reglamentación, respecto a criterios precisos sobre los requisitos a exigirse en la expedición de los diferentes trámites, al igual que de las directrices que deben seguirse por parte de los Organismos de Tránsito. </t>
  </si>
  <si>
    <t xml:space="preserve">La situación es debida a debilidades en la planeación y coordinación de las actividades que demanda la implementación de éste sistema, al igual que la falta de control y seguimiento para adelantar acciones de mejora con oportunidad, así como la falta de certeza sobre la  completa migración de la información al sistema, por parte de los Organismos de Tránsito.
</t>
  </si>
  <si>
    <t>Analizar, estudiar y  ajustar la resolución 4775 de 2009, que recoge todos los trámites del Acuerdo 051 de 1993, con el fin de hacerla más clara y funcional para el usuario.</t>
  </si>
  <si>
    <t>Contar con una norma que de claridad en la interpretación de los trámites que adelantan los usuarios.</t>
  </si>
  <si>
    <t>Expedir resolución.</t>
  </si>
  <si>
    <t>PLAN DE MEJORAMIENTO VIGENCIA 2008</t>
  </si>
  <si>
    <t>circular</t>
  </si>
  <si>
    <t>Informe</t>
  </si>
  <si>
    <t>Dirección Territorial Antioquia y Dirección de Transporte y Tránsito</t>
  </si>
  <si>
    <t>En la Dirección Territorial Antioquia, una vez presentada la solicitud por el usuario, el Ministerio de Transporte para decidir se deberá ajustar a los términos que razonablemente cada trámite que demande, con sujeción a la norma aplicable vigente. En aplicación de los artículos 23 al 29 del Decreto 171 de 2001, de 42 solicitudes de rutas y horarios decididas por la Dirección Territorial de Antioquia en el año 2008, el 50% se resolvieron después de transcurridos entre un año y hasta 5 años y medio aproximadamente
  Por otra parte, del total de la información existente en la Dirección Territorial de Antioquia sobre solicitudes de rutas a diciembre de 2008, se encuentran acumuladas sin resolver de vigencias anteriores treinta y nueve (39), recibidas de veintiuna (21) empresas solicitantes; de éstas, 34 fueron radicadas en periodos que van desde los siete (7) meses hasta los seis (6) años.
Así mismo, en aplicación del artículo 51 del Decreto 1927 de 1991, se tienen represadas en la DT Antioquia, nueve (9) solicitudes de adjudicación de rutas, horarios y áreas de operación, radicadas entre los años 1993 a 1997, aún sin decidirse</t>
  </si>
  <si>
    <t>Falta de oportunidad en el tramites de las soluciones presentadas por el usuario.</t>
  </si>
  <si>
    <t>Respuesta a trámites por fuero de los términos legalmente establecidos.</t>
  </si>
  <si>
    <t>Resolver las solicitudes pendientes de rutas y horarios existentes en la territorial por el decreto 1927 de 1991 y el decreto 171 de 2001.</t>
  </si>
  <si>
    <t>Dar cumplimiento a las disposiciones legales</t>
  </si>
  <si>
    <t>Oficios</t>
  </si>
  <si>
    <t>AUDITORIA ESPECIAL SOBRE TASA A LA GASOLINA Y ESPECIES VENALES</t>
  </si>
  <si>
    <t xml:space="preserve">Trascurrido seis (6) años de la expedición del Decreto 1609 del 31 de julio de 2002, el Ministerio de Transporte aún no ha reglamentado la Tarjeta de Registro Nacional para el Transporte de Mercancías Peligrosas, tal como lo estipula el artículo 60; no obstante que el artículo 61 del mencionado decreto, estableció el término de seis (6) meses para comenzar a regir, término dentro del cual el Ministerio de Transporte  debería haber reglamentado lo pertinente. Esta situación ha permitido que se estén entregando los Registros de Transporte de Combustible, gas Natural Comprimido (GNC) y Gas Licuado de Petróleo (GLP); sin el cumplimiento total de los requisitos de la norma superior, los cuales deben cumplir las unidades de transporte que movilizan mercancías peligrosas, para proponer por condiciones seguras y dar cumplimiento a estándares internacionales.  </t>
  </si>
  <si>
    <t>no obstante que el artículo 61 del mencionado decreto, estableció el término de seis (6) meses para comenzar a regir, término dentro del cual el Ministerio de Transporte debería haber reglamentado lo pertinente</t>
  </si>
  <si>
    <t>Esta situación ha permitido que se estén entregando los Registros de Transporte de Combustible, Gas Natural Comprimido (GNC) y Gas Licuado de Petróleo (GLP); sin el cumplimiento total de los requisitos de la norma superior, los cuales deben cumplir las unidades de transporte que movilizan mercancías peligrosas, para proponer por condiciones seguras y dar cumplimiento a estándares internacionales.</t>
  </si>
  <si>
    <t>Expedir la reglamentación de la Tarjeta de Registro Nacional para Transporte de Mercancías Peligrosas</t>
  </si>
  <si>
    <t>Establecer los requisitos y procedimiento para la expedición de la Tarjeta del Registro Nacional de Mercancías Peligrosas</t>
  </si>
  <si>
    <t>Actualizar requerimientos para expedición de trámites y especies venales</t>
  </si>
  <si>
    <t>Resolución Expedida</t>
  </si>
  <si>
    <t>Dirección de Transporte y Tránsito - Subdirección de Transporte</t>
  </si>
  <si>
    <t xml:space="preserve"> Sin embargo, el Ministerio de Transporte no ha hecho exigible la certificación en los términos establecidos, </t>
  </si>
  <si>
    <t>lo que puede generar que las revisiones no estén acorde con los lineamientos estipulados en el Sistema Nacional de Normalización, Certificación y Metrología, y que el transporte de dichas sustancias represente riesgo para la población y el medio ambiente.</t>
  </si>
  <si>
    <t>Expedir la reglamentación en la materia</t>
  </si>
  <si>
    <t>Establecer los requisitos y procedimientos</t>
  </si>
  <si>
    <t>Estudio técnico.</t>
  </si>
  <si>
    <t xml:space="preserve">Hallazgo 18 Grupo Coordinación RUNT (Administrativo)
No se evidencia que a la fecha existan y estén implementados dentro del Sistema de Gestión de Calidad  –SGC–, los procesos y procedimientos para el desarrollo y cumplimiento de las funciones asignadas al Grupo Coordinación RUNT ; de igual forma no se observa que en los planes indicativos de las vigencias 2008 y 2009, se involucren resultados y metas relacionados con las funciones del grupo en mención,
</t>
  </si>
  <si>
    <t xml:space="preserve"> lo cual refleja debilidad en el sistema de control interno al no contar con una herramienta de seguimiento y control 
</t>
  </si>
  <si>
    <t>que permita evaluar y proponer acciones de mejoramiento continuo.</t>
  </si>
  <si>
    <t>La Dirección de Transporte y Tránsito adelantará de manera conjunta con la Oficina Asesora de Planeación, el levantamiento de los procedimientos que ejecuta el Grupo RUNT.</t>
  </si>
  <si>
    <t>Incluir los procedimientos del Grupo RUNT al SGC.</t>
  </si>
  <si>
    <t>Expedición del memorando interno a la Oficina Asesora de Planeación por parte de la Dirección de Transporte y Tránsito.</t>
  </si>
  <si>
    <t>Actualización de los procedimientos.</t>
  </si>
  <si>
    <t>por la falta de gestión de la entidad en emitir las normas de manera oportuna</t>
  </si>
  <si>
    <t xml:space="preserve">Hallazgo  20 Cumplimiento de funciones (Disciplinario)
A octubre de 2009, aún están pendientes de definición por parte del Ministerio de Transporte algunos temas para ser incorporados al Sistema RUNT, dentro de los que se destaca:
• La nueva ficha técnica en materia de placas que deberán tener los vehículos que ingresen en el País por programas especiales o por importación temporal, conforme lo establece el Artículo 43 de la Ley 769 de 2002.
• Disponer de la totalidad de las fichas técnicas de homologación.
• Las especificaciones y características que deberá tener el Número de Identificación Vehicular.
• La información histórica de los talleres de conversión a gas
</t>
  </si>
  <si>
    <t>Estas situaciones generan incumplimiento en lo establecido en el numeral 5.3 del  Artículo 5  del Decreto 2053 de 2003. Además, esta falta de información, podría generar rechazo de los trámites y posibles traumatismos en el inicio de la operación.</t>
  </si>
  <si>
    <t xml:space="preserve">El Ministerio de Transporte elaborará un estudio técnico que sirva de base para actualizar la ficha técnica de las placas que se expidan con ocasión del ingreso de vehículos por programas especiales o por importación temporal. </t>
  </si>
  <si>
    <t>Cumplimiento de una obligación legal.</t>
  </si>
  <si>
    <t xml:space="preserve">Estudio técnico
</t>
  </si>
  <si>
    <t xml:space="preserve">Frente al acápite segundo, la Subdirección de Transporte entrega las fichas de homologación.  </t>
  </si>
  <si>
    <t>Entregar Fichas de homologación</t>
  </si>
  <si>
    <t>Fichas de homologación</t>
  </si>
  <si>
    <t>Frente al acápite cuarto, el Ministerio de Transporte expedirá una reglamentación respecto del registro de los talleres de conversión de gas.</t>
  </si>
  <si>
    <t>reglamentación respecto del registro de los talleres de conversión de gas.</t>
  </si>
  <si>
    <t>Reglamentación</t>
  </si>
  <si>
    <t xml:space="preserve">Hallazgo 23 Motocicletas con duplicidad de rango de placas (Administrativo)
No obstante la expedición de la Resolución No. 4777 del 1 de octubre de 2009 “Por la cual se establece el procedimiento para la asignación de placa por duplicidad”, el Ministerio de Transporte a la fecha, no ha adelantado las acciones necesarias para determinar con exactitud el número y rangos en duplicidad de las placas de motocicletas a nivel nacional e informar con oportunidad a los organismos de tránsito. 
</t>
  </si>
  <si>
    <t>Esta deficiencia puede generar traumatismos y demoras en los trámites adelantados por los ciudadanos que eventualmente se vean afectados por la duplicidad de placas</t>
  </si>
  <si>
    <t xml:space="preserve">El Ministerio de Transporte a través de la Subdirección de Tránsito, expedirá el Acto Administrativo que reglamente el asunto. </t>
  </si>
  <si>
    <t xml:space="preserve">Resolución </t>
  </si>
  <si>
    <t xml:space="preserve">Suscripción de la Resolución.
</t>
  </si>
  <si>
    <t>TOTALES</t>
  </si>
  <si>
    <t xml:space="preserve">Convenciones: </t>
  </si>
  <si>
    <t xml:space="preserve">Columnas de calculo automático </t>
  </si>
  <si>
    <t xml:space="preserve">Celda con formato fecha: Día Mes Año </t>
  </si>
  <si>
    <t>Fila de Totales</t>
  </si>
  <si>
    <t>Manual</t>
  </si>
  <si>
    <t>FECHA HOY</t>
  </si>
  <si>
    <t>Estado de la meta del hallazgo</t>
  </si>
  <si>
    <t>Oficina Asesora de Planeación y Dirección de Transporte y Tránsito.</t>
  </si>
  <si>
    <t>VISITA ESPECIAL 2009 PROYECTO RUNT</t>
  </si>
  <si>
    <t>AUDITORIA ESPECIAL 2010 PROYECTO RUNT</t>
  </si>
  <si>
    <t>1701008 1904001</t>
  </si>
  <si>
    <t>Cuentas de cobro</t>
  </si>
  <si>
    <t>Subdirección Administrativa y Financiera - Grupo de Ingresos y cartera</t>
  </si>
  <si>
    <t>Supervisor contrato 033/2007 Gerencia Runt y Coordinador Grupo RUNT</t>
  </si>
  <si>
    <t xml:space="preserve">Hallazgo No. 3 Tarifas de los trámites de los Organismos de Tránsito (Administrativo)
Se presenta incertidumbre en las sumas recibidas por el Ministerio de Transporte con relación al 35%, que por ley deben consignar los organismos de tránsito sobre el valor total facturado por los derechos de tránsito que cancelan los usuarios por la expedición de las licencias de tránsito, de conducción y la expedición de placa única nacional de vehículos, motocicletas y similares; 
</t>
  </si>
  <si>
    <t xml:space="preserve">dado que en la selectiva realizada a algunas tarifas establecidas en el 2010, por las Asambleas Departamentales, Concejos Municipales o Distritales , se observó que estas tarifas difieren sustancialmente de las incluidas en el sistema RUNT y sobre las cuales se le trasfiere al Ministerio el porcentaje mencionado ver Tabla No. 1.
</t>
  </si>
  <si>
    <t xml:space="preserve">Lo cual presuntamente ha generado, en un año de operación del RUNT,  disminución de los ingresos del Ministerio  en aproximadamente 20.000 millones. </t>
  </si>
  <si>
    <t>1. Cotejar las tarifas aplicadas en el año 2010 y 2011 en  el RUNT, con las ordenanzas departamentales, los acuerdos Municipales y Distritales y en caso de presentarse diferencias, hacer los cobros correspondientes</t>
  </si>
  <si>
    <t>lograr que el Ministerio recaude la totalidad de los ingresos que por Ley le corresponden</t>
  </si>
  <si>
    <t xml:space="preserve">Circularizar a los organismos de tránsito, para que remitan copia de Ordenanzas y Acuerdos,  mediante los cuales se establecen las tarifas
</t>
  </si>
  <si>
    <t>Subdirección de Tránsito</t>
  </si>
  <si>
    <t>Elaborar cuadro comparativo entre las tarifas parametrizadas en el RUNT y las establecidas en las ordenanzas  y acuerdos remitidos</t>
  </si>
  <si>
    <t>cuadro</t>
  </si>
  <si>
    <t>Efectuar el cobro correspondiente de presentarse parametrizaciones de tarifas, menores a las establecidas</t>
  </si>
  <si>
    <t>cuenta de cobro</t>
  </si>
  <si>
    <t>2.  Definir un procedimiento, para ejercer control anual a las tarifas parametrizadas en el RUNT.</t>
  </si>
  <si>
    <t>Designar responsables para proyectar el procedimiento</t>
  </si>
  <si>
    <t>Dirección de Transporte y Tránsito
Subdirección de Tránsito
Oficina Asesora de Planeación</t>
  </si>
  <si>
    <t>Aprobar el Procedimiento</t>
  </si>
  <si>
    <t>Socializar procedimiento en mesa de trabajo con los involucrados en el proceso</t>
  </si>
  <si>
    <t xml:space="preserve">Acta </t>
  </si>
  <si>
    <t>Implementar procedimiento</t>
  </si>
  <si>
    <t>Presentar propuesta</t>
  </si>
  <si>
    <t>Proyecto de ley</t>
  </si>
  <si>
    <t xml:space="preserve">Hallazgo No. 4 Deficiencias recaudos Datatools (Administrativo)
Se presentan diferentes problemas con el recaudo de los organismos de tránsito de Cundinamarca , los cuales operan con el software de la compañía Datatools, 
</t>
  </si>
  <si>
    <t xml:space="preserve">en donde se evidenciaron: 
• Comprobantes de pago duplicados o repetidos para un solo trámite realizado.
• En ciertas liquidaciones se recibe el pago del comprobante, pero éste no se confirma por vía web services. 
• En el aforo se presentan CUPL como pagados y utilizados pero los recursos asociados a los mimos no tienen ingreso en el Banco, entre otros. 
Se observó además, que el Ministerio de Transporte no cuenta con la información clara y total de la problemática presentada ; sin embargo, los Coordinadores de Pagaduría y de Ingresos y Cartera del Ministerio realizaron algunas sugerencias al Concesionario, de las cuales a noviembre de 2010, no se tiene información de aclaración por parte del Concesionario ni de la interventoría. 
</t>
  </si>
  <si>
    <t xml:space="preserve">La situación anterior demuestra deficiencias en los recaudos y genera limitaciones en el control de los ingresos que debe percibir el Ministerio. </t>
  </si>
  <si>
    <t>Solicitar  investigaciones a que haya lugar</t>
  </si>
  <si>
    <t>Acto administrativo que modifique los protocolos de seguridad y de homologación de software</t>
  </si>
  <si>
    <t>Se presenta inconsistencia en la motivación de la Resolución 1245 del 13 abril de 2010 , por cuanto en los acápites 5° y 6° del considerando, se hace alusión a la modificación del numeral 9.3 del contrato de concesión No. 033 de 2007, mediante la cláusula primera del otrosí No.1, la cual a la fecha de expedición de la mencionada resolución se encontraba modificada por la cláusula segunda del otrosí No. 7 expedido el 31 de marzo de 2010</t>
  </si>
  <si>
    <t xml:space="preserve">
por inadecuado control en el estudio y motivación de los actos administrativos
</t>
  </si>
  <si>
    <t xml:space="preserve"> lo cual genera inaplicabilidad en lo establecido en dicha resolución, dado que no hay claridad en la distribución de los recursos no cedidos al concesionario, correspondientes al 6% del valor total de los ingresos. </t>
  </si>
  <si>
    <t>Revisar y ajustar la Resolución 1245 de 2010 en caso de ser pertinente.</t>
  </si>
  <si>
    <t>Obtener pronunciamiento por parte de la Oficina Jurídica acerca de lo expuesto por la CGR</t>
  </si>
  <si>
    <t>Remitir a Jurídica la resolución para concepto</t>
  </si>
  <si>
    <t>Oficio Remisorio y concepto</t>
  </si>
  <si>
    <t>DTT y Oficina Jurídica</t>
  </si>
  <si>
    <t>Expedir el acto administrativo en caso de ser pertinente</t>
  </si>
  <si>
    <t>Si el concepto jurídico acoge lo expuesto por la CGR se expedirá el acto administrativo pertinente</t>
  </si>
  <si>
    <t>Resolución expedida</t>
  </si>
  <si>
    <t>Hallazgo No. 14 Obligación de acreditación (Administrativo)
Los centros de reconocimiento de conductores que se registraron después del 24 de julio de 2009, fecha en la cual se expidió la Resolución 3374 de julio 24 de 2009, no se encuentran obligados a acreditarse como organismo de certificación de personas ante el ONAC, por cuanto el artículo segundo de esta resolución derogó lo referente al plazo que se daba a los centros para dicha acreditación ,</t>
  </si>
  <si>
    <t>por inadecuado control en el estudio y motivación de los actos administrativos</t>
  </si>
  <si>
    <t xml:space="preserve"> con lo cual la Entidad ha permitido que se expidan certificados de aptitud física, mental y de coordinación motriz, y por ende las licencia de conducción sin el cumplimento de requisitos exigidos en la normatividad expedida..  
</t>
  </si>
  <si>
    <t xml:space="preserve">Hallazgo No. 15 Ambigüedad en la normatividad (Administrativo)
El Ministerio de Transporte no ha realizado gestión para que se aclare la ambigüedad que se presenta  en lo estipulado en el parágrafo 3 del artículo 3 de la Ley 1397 de julio de 2010, por cuanto se establece que los Centros de Reconocimiento de Conductores que pretendan acreditarse como “…organismos certificadores de personas para la realización de las evaluaciones de aptitud física, mental y de coordinación motriz, para conducir, deberán presentar con la solicitud de acreditación, la certificación expedida por el Ministerio de Transporte, en la cual se indique, que efectivamente el centro de reconocimiento de conductores ha realizado las citadas evaluaciones en Colombia”, 
</t>
  </si>
  <si>
    <t>situación que no es clara, toda vez que el Ministerio no podrá expedir dicha certificación para los nuevos centros que se encuentran en trámite de registro y para los que pretendan registrarse ante el Ministerio,</t>
  </si>
  <si>
    <t xml:space="preserve"> lo que genera demora en la habilitación por parte del Ministerio para los centros solicitantes y por ende pérdidas económicas por cuanto no pueden operar sin el cumplimiento de este requisito.</t>
  </si>
  <si>
    <t>Presentar documento a los Congresistas ponentes del proyecto</t>
  </si>
  <si>
    <t>Acompañamiento al tramite del proyecto</t>
  </si>
  <si>
    <t xml:space="preserve">Hallazgo No. 18 Condiciones técnicas de las Licencias (Administrativo)
A pesar de contar con la ficha técnica que definió la Universidad Nacional  en desarrollo de contrato No.176 de 2009, el Ministerio de Transporte no ha reglamentado lo correspondiente a las condiciones técnicas de las licencias de conducción, que le estableció el parágrafo 1° del artículo 4 de la Ley 1383 de 2010, 
</t>
  </si>
  <si>
    <t>lo cual impide que se dé cumplimento al término de 48 meses , que le fijó la mencionada ley a los ciudadanos que actualmente sean titulares de una licencia de conducción, para sustituirla conforme a esta reglamentación. Además de presuntamente incumplir con lo establecido en el numeral 16.4 del artículo 16 del Decreto 2053 de 2003.</t>
  </si>
  <si>
    <t>1, Definir la nueva ficha técnica de la licencia de conducción</t>
  </si>
  <si>
    <t>Definir la nueva ficha técnica de la licencia de conducción para poder programar el proceso de sustitución de la licencia establecido en la ley 1383 de 2010</t>
  </si>
  <si>
    <t>Dirección de Transporte y Tránsito
Subdirección de Tránsito</t>
  </si>
  <si>
    <t>Aprobar el acto administrativo</t>
  </si>
  <si>
    <t>El sistema no ofrece todas las funcionalidades conforme a la normatividad para los diferentes trámites</t>
  </si>
  <si>
    <t>Las anteriores deficiencias pueden generar riesgo de modificación de la información con fines inadecuados, generación de información inconsistente, traumatismos que impactan en la operación de estos actores, como en la oportunidad y calidad del servicio al ciudadano.</t>
  </si>
  <si>
    <t>1. Ajustar la funcionalidad del sistema RUNT, en cuanto a los trámites que deben y pueden realizar los CRC, de acuerdo a las normas vigentes</t>
  </si>
  <si>
    <t>Lograr que la información del sistema RUNT sea confiable y consistente, que no pueda ser modificada y garantizar la adecuada operación y funcionamiento de los  CRC, el oportuno servicio a los usuarios  y el control de la plataforma tecnológica.</t>
  </si>
  <si>
    <t>Revisar los procesos funcionales de los trámites  de los CRC en el sistema RUNT, con el objetivo de diseñar los cambios que sean requeridos, incluyendo el cierre de la posibilidad de modificar la información en forma inadecuada.</t>
  </si>
  <si>
    <t>Realizar los cambios requeridos en el aplicativo HQRUNT para que se puedan  efectuar todos los trámites de los CRC, en forma segura y oportuna, así como las validaciones y consultas del caso.</t>
  </si>
  <si>
    <r>
      <t xml:space="preserve">Hallazgo No. 24 Seguridad en la operación (Administrativo)
Si bien el componente de seguridad es una de las principales y fundamentales características para el cumplimiento de los objetivos del RUNT, por cuanto la información que se maneja en el sistema es relevante para la toma de decisiones estratégicas en políticas de tránsito y transporte del país, se evidenciaron las siguientes situaciones: </t>
    </r>
    <r>
      <rPr>
        <sz val="9.5"/>
        <color indexed="10"/>
        <rFont val="Arial"/>
        <family val="2"/>
      </rPr>
      <t xml:space="preserve">- </t>
    </r>
    <r>
      <rPr>
        <sz val="9.5"/>
        <rFont val="Arial"/>
        <family val="2"/>
      </rPr>
      <t>El Ministerio de Transporte autorizó la desactivación en ambiente productivo de varias validaciones definidas en la etapa de construcción del sistema; el modelo de seguridad quedará definido a comienzos de febrero de 2011 , con una posterioridad de quince (15) meses desde  la entrada en operación del sistema y la obtención de la certificación quedó aplazada hasta el mes 54 a partir del acta de inicio del contrato , es decir, 30 meses después de haber entrado en operación; durante las sesiones de soporte, los funcionarios del concesionario RUNT,  tienen privilegios para modificar información; la utilización de direcciones IP públicas fijas por parte de los diferentes actores del sistema y su publicación y la falta de validación de la huella del ciudadano durante la entrega de los documentos tramitados.
Validación en el Sistema</t>
    </r>
  </si>
  <si>
    <t xml:space="preserve"> INFORMATICA</t>
  </si>
  <si>
    <t>Revisión de los perfiles</t>
  </si>
  <si>
    <t>Direccionamiento IP</t>
  </si>
  <si>
    <t>Generar  un Procedimiento para administrar y controlar la publicación de información en el sitio Web de Runt  (Incluyendo la función de Web Máster / Áreas Seguridad De Operación / Control De Publicación)
La acción de mejoramiento esta orientada a controlar la información que se publica en la página del Runt.</t>
  </si>
  <si>
    <t xml:space="preserve">1. Manual             2. Oficio                3. Oficio      </t>
  </si>
  <si>
    <t xml:space="preserve">Hallazgo No.25 Certificado Digital (Administrativo)
Se observó que algunos de los diferentes funcionarios que registran información en el sistema, durante doce (12) meses, efectuaron modificaciones y actualizaciones de información,  compartiendo el certificado digital asignado a determinado usuario, siendo posible hacerlo ante la desactivación de la validación de la huella dactilar hasta noviembre de 2010; el Ministerio afirma que se activo la validación del certificado digital por parte del sistema RUNT para los usuarios del mismo a partir del 23 de agosto de 2010 , situaciones que atentan contra los principios de integridad, confidencialidad y no repudio de la seguridad informática y </t>
  </si>
  <si>
    <t>puede generar un presunto incumplimiento a  lo establecido en el numeral 3.4.1 del anexo A al contrato de Concesión y en el capítulo 2 del Manual de condiciones de operación, técnicas y tecnológicas.</t>
  </si>
  <si>
    <t>Cumplimiento de las condiciones de operación, técnicas y tecnológicas.</t>
  </si>
  <si>
    <t>Deficiencias en la funcionalidad del sistema en cuanto al cabal cumplimiento de la normatividad aplicable a cada trámite y lo dispuesto en el contrato de Concesión</t>
  </si>
  <si>
    <t>Pruebas en el Sistema</t>
  </si>
  <si>
    <t>Iteración de software</t>
  </si>
  <si>
    <t>Impacto en la oportunidad y calidad del servicio al ciudadano y en la correcta identificación de los mismos.</t>
  </si>
  <si>
    <r>
      <rPr>
        <sz val="9.5"/>
        <rFont val="Arial"/>
        <family val="2"/>
      </rPr>
      <t>Hallazgo No. 38 Registro de Personas Naturales y Jurídicas a cargo del Ministerio (Disciplinario)
La Dirección de Transporte y Tránsito del Ministerio de Transporte, no ha realizado los registros de los Organismos de Tránsito, Direcciones Territoriales y Personas Naturales y Jurídicas que prestan servicios al sector y requieren habilitación o autorización del Ministerio, conforme lo dispuesto por el artículo 3   de la resolución 3545 del 4 de agosto de 2009, por cuanto no cuenta con las funcionalidades en el HQ_RUNT para efectuar este trámite , por tal razón, transcurrido un año desde la entrada en operación del RUNT, este registro lo ha realizado directamente el concesionario mediante la solicitud de la información a cada actor, para el posterior cargue de ésta en el sistema, lo cual genera incumplimiento a los requerimientos definidos por el Ministerio en relación a este registro y la resolución mencionada, además, pérdida del control  por parte de la entidad en la administración de la información asociada a estos actores. Además, se genera presuntamente un incumplimiento de los artículos 4, 25 y 26 de la Ley 80 de 1993 y el artículo 53 de la Ley 734 de 2002.</t>
    </r>
    <r>
      <rPr>
        <sz val="9.5"/>
        <color indexed="10"/>
        <rFont val="Arial"/>
        <family val="2"/>
      </rPr>
      <t xml:space="preserve">
</t>
    </r>
  </si>
  <si>
    <t>Revisar especificación funcional del proceso de PNJ  con la Subdirección de tránsito y subdirección de transporte para diagnosticar y plantear las modificaciones requeridas en el aplicativo HQRUNT para asegurar su adecuada funcionalidad</t>
  </si>
  <si>
    <t xml:space="preserve">Subdirección de Tránsito, Subdirección de Transporte Grupo RUNT y Supervisión Contrato Gerencia RUNT Oficina Informática, </t>
  </si>
  <si>
    <t xml:space="preserve"> Identificar cambios en el aplicativo relacionado con PNJ para adecuar su funcionalidad a los requerimientos de la Subdirección de tránsito y la Subdirección de transporte</t>
  </si>
  <si>
    <t>Especificar control de cambio relacionado con PNJ</t>
  </si>
  <si>
    <t>Controles de cambio 4662 y 4324</t>
  </si>
  <si>
    <t>Realizar los cambios requeridos en el aplicativo HQRUNT para que pueda ser utilizado conforme a las necesidades de la subdirección de tránsito y la subdirección de transporte</t>
  </si>
  <si>
    <t xml:space="preserve">Hallazgo No. 45 Registros Etapa II fase de construcción (Administrativo)
Se observa que en varias ocasiones  se ha aplazado la entrada en operación de los registros nacionales de Remolques y Semirremolques (RNRYS), de Maquinaría Agrícola y de Construcción Autopropulsada (RNMA), de Accidentes de Tránsito (RNAT) y de Empresas de Transporte Público (RNET), teniendo como fechas vigentes para su entrada en operación las acordadas en el otrosí No. 8 , no obstante, haberse previsto en el contrato de concesión, el  levantamiento de los requerimientos y validaciones necesarios para la correcta y oportuna implementación de cada uno de los once registros, durante la primera etapa de la fase de construcción y el Ministerio haber realizado un proceso de consolidación y depuración de la información a cargar en el RUNT 
</t>
  </si>
  <si>
    <t>Teniendo en cuenta lo anterior, se observa que a la fecha existen temas pendientes de definición por parte del Ministerio, entre otros: el alcance del registro RNMA, la adopción de la ficha técnica de la tarjeta de registro de maquinaria agrícola y el proceso de migración de las más de tres mil unidades de maquinaria agrícola actualmente registradas en el RNA ; definir las características del número de identificación único para Remolques y Semirremolques, especificaciones de la ficha técnica de la tarjeta de registro de los remolques y semirremolques, indicando la manera de calcular algunos datos, adopción de la misma, procedimiento de migración al RUNT y entrega del archivo documental a los OT; oficialización del IPAT  y aspectos relacionados con el reporte de accidentalidad  por parte de los OT, requisito para la asignación de especies venales; en cuanto al RNET, está pendiente la revisión de los casos de uso, la aprobación del modelo de datos propuesto para su implementación y reglamentar y unificar el formato de la especie venal Tarjeta de Operación. 
De igual forma se evidencia que a octubre de 2010, aún continúan temas pendientes relacionados con registros de la etapa I, en cuanto al Registro de Infracciones de Tránsito y Transporte y el Registro Nacional de Seguros</t>
  </si>
  <si>
    <t>la información no se encuentre centralizada en un sistema y no se pueda completar la construcción de RUNT y no se cumplen con los objetivos del mismo.</t>
  </si>
  <si>
    <t xml:space="preserve">Preparar y expedir los actos administrativos correspondientes a los registros de la segunda fase </t>
  </si>
  <si>
    <t>Cuadro</t>
  </si>
  <si>
    <t xml:space="preserve">Hallazgo No. 48 Falta de reglamentación Ley 1005 de 2006 (Administrativo)
Transcurridos 4 años desde la expedición de la Ley 1005 de 2006, el Ministerio de Transporte aún no ha reglamentado lo dispuesto en el Artículo 18, en lo que respecta a:
• Fijar las pautas a las cuales se deben sujetar los Organismos de Tránsito para su funcionamiento.
• Régimen de sanciones aplicables a los Organismos de Tránsito.
</t>
  </si>
  <si>
    <t>Es pertinente indicar que esta reglamentación debió darse dentro de los noventa (90) días calendarios siguientes a la sanción de esta Ley,</t>
  </si>
  <si>
    <t xml:space="preserve"> y la ausencia de la misma ha generado incumplimiento de obligaciones por parte de los Organismos de Tránsito en aspectos relativos a la implementación del RUNT. </t>
  </si>
  <si>
    <t>Definir un nuevo  régimen sancionatorio para los Organismos de Tránsito
 (Hoy rige el Decreto 2171 de 1992), con el fin de garantizar el cumplimiento de la norma que le rige y de sus diferentes obligaciones</t>
  </si>
  <si>
    <t>Reunión</t>
  </si>
  <si>
    <t>UCP-SITM</t>
  </si>
  <si>
    <t>Se incrementa el riesgo de incumplimiento de requisitos establecidos legalmente. Probable Inoportunidad y/o deficiencia en la toma de decisiones e implementación de acciones correctivas tendientes a la mejora continua de los procesos que desarrolla la UCP</t>
  </si>
  <si>
    <t>Oficina Asesora de Planeación.</t>
  </si>
  <si>
    <t>Subdirección del Talento Humano.</t>
  </si>
  <si>
    <t xml:space="preserve">Trámites sin Legalizar
Se observa que durante la vigencia 2010, algunos organismos de tránsito han presentado comunicaciones al Ministerio de Transporte, en las que manifiestan su intención de legalizar trámites realizados antes del 3 de noviembre de 2009, en relación con licencias de conducción, placas y licencias de tránsito, entre otros, sobre los cuales no se ha efectuado el respectivo pago de las tarifas que corresponden al Ministerio de Transporte, </t>
  </si>
  <si>
    <t xml:space="preserve">dado que a partir de esa fecha, entró en operación el RUNT y dichos trámites no fueron migrados en el sistema.  Adicionalmente, al revisar de manera selectiva en el Sistema ORFEO de la entidad y con la información suministrada por la Subdirección de Tránsito, se tiene que presuntamente existen más de  13000 registros sin legalizar por parte de los Organismos de Tránsito. 
Frente a esta situación, el Ministerio de Transporte, aún no ha adelantado las revisiones integrales al respecto, de manera que pueda establecer si efectivamente los Organismos de Tránsito tienen especies venales pendientes de legalizar y el monto de éstas, con miras a dar solución, en los casos que sea procedente, a los ciudadanos que tienen dificultades para la realización de nuevos trámites.
</t>
  </si>
  <si>
    <t xml:space="preserve">lo cual ha generado traumas a la ciudadanía para la realización de nuevos trámites. </t>
  </si>
  <si>
    <t>Implementar procedimiento para que los Organismos de Transito puedan cancelar las especies venales liquidadas por comprobantes de pago SIREV, correspondientes a tramites efectuados antes de entrar en operación en el sistema RUNT</t>
  </si>
  <si>
    <t>Lograr que los Organismos de Transito puedan migar al sistema RUNT, los registros pendientes por comprobante de pago SIREV y posteriormente que los ciudadanos puedan adelantar los tramites que requieran</t>
  </si>
  <si>
    <t>Estructurar y expedir procedimiento para poder cancelar especies venales pendientes de pago, correspondientes a vigencia de comprobante SIREV</t>
  </si>
  <si>
    <t>Implementar Procedimiento</t>
  </si>
  <si>
    <t>Registrar los trámites pendientes en el RUNT</t>
  </si>
  <si>
    <t>Apoyar el proceso de legalización de los trámites reportados por los Organismos de Tránsito, mediante la validación de los pagos</t>
  </si>
  <si>
    <t>Verificar los pagos de los OT sobre tramites pendientes de legalizar, previa autorización de cargue a los Organismos de Tránsito por la Subdirección de Transito</t>
  </si>
  <si>
    <t>Consignaciones verificadas y legalizadas.</t>
  </si>
  <si>
    <t>Subdirección Administrativa y Financiera - Grupo de Ingresos y Cartera</t>
  </si>
  <si>
    <t>Dirección Territorial Norte de Santander</t>
  </si>
  <si>
    <t xml:space="preserve">Adjudicación de rutas y horarios para transporte de pasajeros -DT Norte de Santander- (Disciplinario) 
El trámite de adjudicación de rutas y horarios en el servicio público de transporte terrestre automotor de pasajeros por carretera está reglamentado en el Decreto 171 de 2001.  Adicionalmente, el Decreto 2053 de 2003, artículo 17, numeral 17.4, asigna esta función a las Direcciones Territoriales. 
</t>
  </si>
  <si>
    <t xml:space="preserve">No obstante lo anterior, el Ministerio de Transporte expidió la Resolución 3569 del 5 de agosto de 2009, que en su artículo 1 establece que previo a todo concurso para la adjudicación de rutas deberá contar con concepto escrito favorable proferido por parte del Despacho del Ministro de Transporte.  </t>
  </si>
  <si>
    <t xml:space="preserve"> Esta situación causó ineficiencia e ineficacia en la gestión adelantada por la Dirección Territorial Norte Santander, ya que ocasionó retrasos en el respectivo trámite. La anterior deficiencia en materia de reglamentación, conllevó a que al cierre de la vigencia 2010 la Dirección Territorial Norte Santander presentara siete trámites pendientes, algunos de los cuales llevan hasta cuatro años de haber sido solicitados,</t>
  </si>
  <si>
    <t>Evaluar las solicitudes de rutas y horarios presentadas y previo a la apertura del concurso público para la adjudicación de rutas y horarios, será remitida a la Subdirección de Transporte del Ministerio de Transporte, con el propósito de ser revisada la viabilidad técnica del correspondiente concurso.</t>
  </si>
  <si>
    <t>Resolver de fondo las solicitudes presentadas para obtener autorizaciones de rutas y horarios en cumplimiento de las directrices institucionales</t>
  </si>
  <si>
    <t>Evaluar la totalidad de las solicitudes de autorización de rutas y horarios y requerir la viabibilidad a la Subdirección de Transporte</t>
  </si>
  <si>
    <t>Solicitudes evaluadas y enviadas a la Subdirección de Transporte</t>
  </si>
  <si>
    <r>
      <rPr>
        <u/>
        <sz val="9.5"/>
        <rFont val="Arial"/>
        <family val="2"/>
      </rPr>
      <t>Unificación de normatividad</t>
    </r>
    <r>
      <rPr>
        <sz val="9.5"/>
        <rFont val="Arial"/>
        <family val="2"/>
      </rPr>
      <t xml:space="preserve">
Las normas vigentes en materia de Transporte y Tránsito, con las cuales se verifican los requisitos para expedir las diferentes autorizaciones otorgadas por el Ministerio de Transporte a los usuarios, no se encuentran unificadas</t>
    </r>
  </si>
  <si>
    <t>toda vez que el Ministerio ha expedido diferentes actos administrativos reglamentarios para un solo trámite de autorización, ejemplo de ello se observó en la adjudicación de rutas, homologación de vehículos de pasajeros y carga, normatividad referente a los Centros de reconocimiento de conductores. Esta última tiene vigentes quince resoluciones, entre otras,</t>
  </si>
  <si>
    <t xml:space="preserve"> lo cual da lugar a desgaste administrativo y podría generar que los riesgos detectados, se materializaran como son: la  expedición de autorizaciones fuera del término legal y generar autorizaciones sin el cumplimiento de los requisitos legales aplicables.</t>
  </si>
  <si>
    <t>Elaborar inventario de reglamentaciones vigentes en cuanto a autorizaciones en materia de Tránsito</t>
  </si>
  <si>
    <t xml:space="preserve"> Subdirección de Tránsito</t>
  </si>
  <si>
    <t>Revisar y evaluar Reglamentaciones vigentes  incluidas en el inventario y considerar conveniencia de  Unificación.</t>
  </si>
  <si>
    <t>Estructuración proyectos de Actos Administrativos de unificación que se recomienden expedir.</t>
  </si>
  <si>
    <t>Resoluciones</t>
  </si>
  <si>
    <t xml:space="preserve">Vigencias expiradas
En el análisis efectuado al sistema de información para el seguimiento y control del proceso de desintegración, se observó que se presentaron algunos casos  en los que el pago del 90% del reconocimiento económico por desintegración física de los vehículos de carga, se efectuó en la vigencia 2009, quedando como reserva presupuestal el restante 10% para ser cancelado con presupuesto del año 2010, sin embargo, los propietarios de los vehículos no allegaron la documentación requerida durante esta última vigencia ,  
</t>
  </si>
  <si>
    <t>debido a la falta de seguimiento efectivo a cada proceso</t>
  </si>
  <si>
    <t xml:space="preserve">lo cual generó que no se contara con el presupuesto para cancelar dichos valores por presentar vigencias expiradas. </t>
  </si>
  <si>
    <t>Proceder a la solicitud de pago por vigencias expiradas, de acuerdo con lo establecido en el artículo 78 del Decreto 4803 del 29 de diciembre de 2010</t>
  </si>
  <si>
    <t>Tramitar el CDP, una vez aprobada por parte del Ministerio de hacienda y Crédito Público, la resolución de traslado presupuestal</t>
  </si>
  <si>
    <t xml:space="preserve">Relación propietarios
</t>
  </si>
  <si>
    <t>Solicitar CDP de traslado por la suma determinada, afectando el rubro que dio origen al compromiso</t>
  </si>
  <si>
    <t>CDP de traslado</t>
  </si>
  <si>
    <t>Solicitud de la oficina de Planeación el tramite ante MHCP</t>
  </si>
  <si>
    <t>Oficio de solicitud</t>
  </si>
  <si>
    <t xml:space="preserve">Modificatorias de resoluciones canceladas
No obstante de efectuarse procedimientos encaminados a dar a conocer a las aseguradoras, antes del vencimiento de las pólizas , el listado de las garantías o pólizas que serán cobradas por el Ministerio, se observa que se profirieron, en la vigencia 2010, actos administrativos modificatorios de resoluciones ejecutoriadas y canceladas, emitidas en la vigencia 2008 y 2009, disminuyendo el valor de las mismas, </t>
  </si>
  <si>
    <t xml:space="preserve">lo cual generó saldos a favor de las aseguradoras a 31 de diciembre de 2010, por 807,1 millones aproximadamente, sin que este valor se presentara en los estados financieros. Además, dichos saldos a 31 de marzo de 2011 aún continúan sin cancelarse a las aseguradoras o realizado las conciliaciones respectivas.
</t>
  </si>
  <si>
    <t>Efectuar la devolución de saldos a favor de las aseguradoras, mediante giro o cruce de cuentas</t>
  </si>
  <si>
    <t>Devolver los recursos de terceros</t>
  </si>
  <si>
    <t>Informar a las compañías aseguradoras y realizar el proceso de devolución en caso de tener saldos a favor</t>
  </si>
  <si>
    <t xml:space="preserve">Oficio </t>
  </si>
  <si>
    <t>Subdirección Administrativa y Financiera - Grupo Pagaduría</t>
  </si>
  <si>
    <t>Comprobante de Egreso</t>
  </si>
  <si>
    <t>Registro Contable</t>
  </si>
  <si>
    <t>Subdirección Administrativa y Financiera - Grupo Contabilidad</t>
  </si>
  <si>
    <t>Ajustar el procedimiento de devolución de recursos a terceros</t>
  </si>
  <si>
    <t>Mejorar el proceso de devolución</t>
  </si>
  <si>
    <t>Revisar y ajustar el procedimiento</t>
  </si>
  <si>
    <t>Procedimiento ajustado en el SGC</t>
  </si>
  <si>
    <t>Subdirección Administrativa y Financiera - Grupos de Pagaduría y de Ingresos y Cartera</t>
  </si>
  <si>
    <t xml:space="preserve">Graves deficiencias de planeación por parte del Ministerio de Transporte al momento de definir los requerimientos u objetivos que se buscaban con la implementación del programa PVR. En otras palabras, la entidad acepta que parte de las actividades del componente 1, consistentes en la elaboración de Normas y Manuales ya existían y se encontraban formalmente adoptadas por el propio Ministerio antes de la suscripción del contrato 1963/OC-CO y otras no se realizarán </t>
  </si>
  <si>
    <t>Se incrementa notoriamente el riesgo de incumplimiento de lo estipulado en el Contrato de Préstamo 1963/OC-CO, anexo único numeral 2.07; Manual de Operaciones, numeral 2.2.1 y resolución MT-000755 del 12/03/07, articulo 1, numeral 2.</t>
  </si>
  <si>
    <t>Adelantar la elaboración de una cartilla de la red vial departamental, implementando una herramienta de información para cualquier usuario y en especial a los departamentos, una vez aprobado por el Gobierno Nacional y el BID la prórroga del crédito 1963/OC-CO y asignados los recursos presupuestales para la vigencia 2012. Del mismo modo adelantar durante la vigencia 2012 un plan de divulgación, capacitación,  acompañamiento y seguimiento a los departamentos</t>
  </si>
  <si>
    <t>Elaborar documento con las variables técnicas para ser utilizadas en la gestión vial de los Gobiernos Departamentales</t>
  </si>
  <si>
    <t>Contratar elaboración de la cartilla</t>
  </si>
  <si>
    <t>Contrato</t>
  </si>
  <si>
    <t xml:space="preserve">Dirección de Infraestructura </t>
  </si>
  <si>
    <t xml:space="preserve">Componente 2: Apoyo grupo de trabajo. A) La CGR no evidenció la planificación y mucho menos la implementación de algún tipo de actividades o programas que garanticen la transferencia del conocimiento adquirido hasta el momento, por el actual grupo de profesionales contratados, hacia los funcionarios de planta del Ministerio de Transporte con el evidente objetivo de preservarlo, para dar continuidad a las funciones propias del MT que sustentan el desarrollo del programa PVR.  .B) De acuerdo a lo evidenciado hasta el momento, se ha mantenido el mismo número de profesionales en el Grupo PVR aún cuando la cantidad de actividades a ser desarrolladas con ocasión del PVR varía en el tiempo. Es decir, a medida que se van consiguiendo los objetivos trazados, la cantidad de actividades a desarrollar disminuye y, por ende, la cantidad de recurso humano involucrado. Presuntamente se incumple lo dispuesto en el Manual de Operaciones, numeral 2.2.2, párrafo 3. </t>
  </si>
  <si>
    <t>De no adoptar las medidas correctivas pertinentes, se incrementa notablemente el riesgo de que no se de continuidad a lo implantado hasta el momento con ocasión del programa PVR y, eventualmente, a un bajo impacto de las actividades adelantadas con estos recursos con probables implicaciones  futuras de perjuicio al erario</t>
  </si>
  <si>
    <t>Capacitar a personal de la Dirección de Infraestructura del Ministerio de Transporte previamente definido en los temas que el Plan Vial Regional asesora a los Departamentos.
A agosto de 2011 se disminuyó el grupo en 2 ingenieros.</t>
  </si>
  <si>
    <t>Transferir los conocimientos del Grupo de Trabajo del Plan Vial Regional al personal de planta de la Dirección de Infraestructura del Ministerio de Transporte o a quien se designe para tal fin</t>
  </si>
  <si>
    <t>Realizar 4 reuniones de capacitación</t>
  </si>
  <si>
    <t>Capacitaciones</t>
  </si>
  <si>
    <t xml:space="preserve">Componente 3: Sistema de Gestión Vial Departamental. A) La CGR no evidenció, de parte del grupo PVR o el Ministerio de Transporte, gestión en procura de desarrollar normatividad tendiente a obligar el uso del Sistema implementado con el programa PVR. Es decir, la obligación de mantenerlo debidamente actualizado de manera  que cumpla con el propósito para el cual fue creado. Si bien es cierto que la Ley 1228 de 2008, en su artículo 10, crea el  –SINC-, la CGR no evidencia documento soporte legal que vincule de manera formal la información del PVR con el SINC. Así mismo, el Ministerio de Transporte, como ente rector del Sector y administrador del SINC no ha hecho gestión para exigir la actualización oportuna de la información del PVR. B)  De acuerdo con la información oficial presentada por el Ministerio de Transporte en el documento denominado “Informe de progreso y seguimiento a 31/12/10” se han aprobado 21 planes viales y tres se encuentran en elaboración. Para nueve departamentos (30%) ni siquiera se han iniciado actividades. Esta circunstancia pone en riesgo la “integralidad” del programa PVR, afectándose negativamente los objetivos inicialmente propuestos en el Contrato de Préstamo 1963/OC-CO, anexo, numeral 2.09; Manual de Operaciones, numeral 2.2.3 y resolución MT-000755 del 12/03/07, articulo 1, numeral 3. C) En el citado “Informe de progreso y seguimiento a 31/12/10” se evidencia que los departamentos para los cuales no se ha iniciado la elaboración de Planes Viales Departamentales son: Amazonas, Caquetá, Cesar, Chocó Guainía, Guaviare, Magdalena, San Andrés y Vaupés. Se evidencia que precisamente corresponden a los de menor capacidad institucional para adelantar este tipo de labores, Departamentos para los cuales presuntamente se debió dar especial atención en desarrollo del programa PVR.  </t>
  </si>
  <si>
    <t>Esta circunstancia pone en riesgo la “integralidad” del programa PVR, afectándose negativamente los objetivos inicialmente propuestos en el Contrato de Préstamo 1963/OC-CO, anexo, numeral 2.09; Manual de Operaciones, numeral 2.2.3 y resolución MT-000755 del 12/03/07, articulo 1, numeral 3</t>
  </si>
  <si>
    <t>Entregar por parte de PVR, mediante acta a la Dirección de Infraestructura el acceso a la información del SIGVIAL.
Enviar comunicaciones por parte de PVR a los Departamentos a fin de favorecer que mantengan actualizada la información del SIGVIAL.
A los Departamentos del Valle del Cauca y Putumayo ya les fueron aprobados sus PVD. Se mantiene el apoyo para la terminación y aprobación del PVD del Vichada.
Se reiterará a los Departamentos que no han elaborado sus PVD, la invitación a la elaboración de los mismos.</t>
  </si>
  <si>
    <t>Mantener la capacitación del  manejo de la Plataforma de actualización de la información SIGVial.
Tener a 2011, 3 nuevos PVD aprobados.
Informar nuevamente sobre el PVD a departamentos que no se han vinculado.</t>
  </si>
  <si>
    <t>Efectuar comunicaciones a los Gobiernos Departamentales para estimular el uso del SIGVial y su actualización.</t>
  </si>
  <si>
    <t xml:space="preserve">Comunicaciones </t>
  </si>
  <si>
    <t>Aprobar de 3 Planes Viales Departamentales.</t>
  </si>
  <si>
    <t>PVD</t>
  </si>
  <si>
    <t>Efectuar comunicaciones a los Gobiernos Departamentales para promover la elaboración de sus Planes Viales Departamentales</t>
  </si>
  <si>
    <t xml:space="preserve"> Componente 4: Diseños viales. A) De acuerdo al  “Informe de progreso y seguimiento, a 31/12/10”  se han ejecutado diez (10) Estudios y Diseños, cinco (5) están en proceso de contratación y siete (7) por ejecutar.  Cabe resaltar que el grupo de trabajo PVR en sus informes de gestión no muestran los resultados en cuestión, en términos de kilómetros de vías departamentales tal y como se plantearon las metas inicialmente. B) Como parte de las actividades de diseño e implementación de sistemas de monitoreo, seguimiento y evaluación del proyecto PVR y, en cierta forma, para medir la efectividad del programa PVR, la CGR no evidencia actividades de seguimiento a la utilización efectiva y real, por parte de los Departamentos, de los PVD ya ejecutados y, más importante aún, de la contratación de la  construcción y/o rehabilitación de aquellas vías departamentales para la cuales se realizaron diseños de ingeniería finales con recursos del programa PVR.</t>
  </si>
  <si>
    <t>Esta circunstancia pone en riesgo la “integralidad” del programa PVR, afectándose negativamente los objetivos inicialmente propuestos en el Contrato de Préstamo 1963/OC-CO, anexo, numeral 2.10; Manual de Operaciones, numeral 2.2.4 y resolución MT-000755 del 12/03/07, articulo 1.</t>
  </si>
  <si>
    <t>Realizar reunión con el BID para analizar las metas obtenidas a la fecha</t>
  </si>
  <si>
    <t xml:space="preserve">Evaluar la viabilidad de las metas propuestas inicialmente a fin de ajustar el Manual de Operaciones </t>
  </si>
  <si>
    <t>Efectuar reunión con el BID</t>
  </si>
  <si>
    <t>Presentar las metas físicas para el 2012 ante el BID</t>
  </si>
  <si>
    <t>Viabilidad en las metas presentadas al BID para su aprobación</t>
  </si>
  <si>
    <t>Entregar un documento al BID que contenga las metas físicas para el 2012</t>
  </si>
  <si>
    <t xml:space="preserve">Visitar los Departamentos a fin de conocer los avances de lo previsto en los PVD y en los estudios financiados </t>
  </si>
  <si>
    <t>Disponer de información respecto de los avances hechos por los Departamentos</t>
  </si>
  <si>
    <t>Efectuar visita a 20 departamentos</t>
  </si>
  <si>
    <t>Visitas</t>
  </si>
  <si>
    <t xml:space="preserve"> Informes de progreso y seguimiento. La clausula 4.07 del Contrato de Préstamo 1963/OC-CO obliga la presentación de informes periódicos y establece los requisitos mínimos de contenido. Revisados los correspondientes a la vigencia 2010 y considerando que éstos son los únicos “informes de gestión” que elabora el grupo PVR y con el objetivo de tener informes integrales sujetos a revisión no sólo del BID, sino también por parte de la CGR, la propia Entidad, los demás entes involucrados o interesados y de cualquier ciudadano del común; la Comisión de Auditoría evidencia las siguientes presuntas debilidades: A)No se presenta información financiera que detalle los recursos ejecutados acumulados por componente a la fecha de corte.B)No se detallan los objetivos, metas y/o actividades inicialmente propuestas con el programa, tampoco el correspondiente cronograma de implementación del proyecto PVR con sus avances reales a la fecha de corte. C)Tabla 2, literal A. Indicadores. No se presenta la meta inicial (32 departamentos), el grado de avance. D) Tabla 2, literal B, componente 1, Indicadores 1 y 2. Los resultados reportados no reflejan el avance real conforme a los objetivos inicialmente propuestos (ver hallazgos identificados para los Componentes 1 y 2), tampoco se exponen las circunstancias que impiden o justifican la no cobertura total. E) Tabla 2, literal B, componente 3, Indicadores 1, 2 y 3 y componente 4, indicador 1. La meta inicial de cobertura no puede ser cero. Los resultados reportados no reflejan el avance real conforme a los objetivos inicialmente propuestos (ver hallazgos identificados para los Componentes 1 y 2), tampoco se exponen las circunstancias que impiden o justifican la no cobertura total.</t>
  </si>
  <si>
    <t>Los Informes de Gestión del grupo PVR no muestran de manera integral la realidad de la ejecución del proyecto PVR. La CGR evidencia que existe el riesgo de que no se cumplan a cabalidad los objetivos inicialmente previstos con la implementación del programa PVR presuntamente por la existencia de debilidades en la gestión que ha realizado el grupo PVR hasta el momento</t>
  </si>
  <si>
    <t>Diseñar un informe que contemple lo solicitado por la Contraloría  el cual contenga el acumulado de los resultados del programa</t>
  </si>
  <si>
    <t>Que en el Programa Plan Vial Regional, se disponga de una información de gestión acumulada</t>
  </si>
  <si>
    <t>Diseñar y desarrollar dicho informe</t>
  </si>
  <si>
    <t>Oficina de Planeación</t>
  </si>
  <si>
    <t xml:space="preserve">Alcance sistema de información PVR.
El documento CONPES 3481/07 define en su anexo 3 el alcance para el sistema de información en cuanto a la base de datos y el aplicativo. Para el aplicativo se establece la generación de mapas temáticos georeferenciados; consulta de inventario fílmico por tramo inventariado; evaluación técnica y económica de múltiples alternativas; definición multianual del alcance y costo de las intervenciones optimas; recomendaciones de pavimentación en tramos en afirmado y tierra frente a la evaluación de crecimiento de tráfico anual y  valoración de los beneficios esperados por la implementación de una intervención. En la revisión realizada al aplicativo SIGVIAL, implementado por el grupo PVR del Ministerio, se establece que este aplicativo no ofrece las funcionalidades requeridas en el alcance.
</t>
  </si>
  <si>
    <t>El documento CONPES 3481/07 define en su anexo 3 el alcance para el sistema de información en cuanto a la base de datos y el aplicativo.</t>
  </si>
  <si>
    <t>Incumplimiento del alcance determinado en el documento CONPES, el aplicativo no ofrece las funcionalidades requeridas.</t>
  </si>
  <si>
    <t>Inclusión de la información disponible relacionada con registros fílmicos y definición multianual del alcance y costo de las intervenciones - Plan de intervención y Programa de inversiones para la red vial departamental
Las demás consideraciones propuestas en el Conpes, rebasan las posibilidades técnicas y económicas del PVR.</t>
  </si>
  <si>
    <t>Disponer de la información  conforme a los Planes hechos por los Gobiernos Departamentales</t>
  </si>
  <si>
    <t xml:space="preserve">Actualización del SIGVial con el vínculo a lo pertinente y disponible en los Planes Viales Departamentales </t>
  </si>
  <si>
    <t xml:space="preserve">Registros fílmicos y  Plan de intervención y Programa de inversiones para los 20 planes viales departamentales
</t>
  </si>
  <si>
    <t xml:space="preserve">Metodología de desarrollo. 
En la documentación revisada no se encontraron soportes en cuanto a la aplicación de una metodología para el desarrollo e implementación del sistema de información SIGVIAL como tampoco un cronograma formal para este propósito, lo que impide el control y seguimiento por parte del Ministerio al cumplimiento del alcance del Sistema planteado en el anexo C del CONPES 3481 del  23 de julio de 2007. En este sentido se observa que el Ministerio no ha adoptado una metodología formal para el desarrollo de los sistemas de información en cumplimiento de lo establecido en el numeral 5.6.4 del documento de políticas de seguridad vigente a la fecha, lo que impacta en la calidad del software desarrollado, la interoperabilidad entre los diferentes sistemas y el cumplimiento de los objetivos para los que fueron concebidos.  
</t>
  </si>
  <si>
    <t>Para el desarrollo e implementación del sistema de información SIGVIAL no se aplicó una metodología formal ni se aprobó un cronograma, incumpliendo las políticas de seguridad del MT.</t>
  </si>
  <si>
    <t xml:space="preserve">
Impacto en la calidad del software desarrollado, la interoperabilidad entre los diferentes sistemas y el cumplimiento de los objetivos para los que fue concebidos.  </t>
  </si>
  <si>
    <t xml:space="preserve">Aplicar una metodología bajo la coordinación del Grupo de Sistemas del Ministerio de Transporte, a propósito de cumplir con la transferencia de tecnología. </t>
  </si>
  <si>
    <t>Aplicar una metodología de desarrollo concertada con el Grupo de Sistemas del Ministerio y hacer seguimiento del proyecto</t>
  </si>
  <si>
    <t>Entregar metodología al Grupo de Sistemas y dejar todo documentado en actas</t>
  </si>
  <si>
    <t>Entrega</t>
  </si>
  <si>
    <t xml:space="preserve">Documentación SIGVIAL. 
Se evidencia la inexistencia de documentación técnica y de usuario final para el aplicativo SIGVIAL y la base de datos asociada a éste. Ante la solicitud de la CGR de esta documentación, el Ministerio envía varios documentos del modelo de clases UML, diagramas de secuencia y modelo Entidad Relación, correspondientes a un sistema diferente al SIGVIAL como se comprueba en los atributos, fechas de creación / modificación de las clases y fechas de creación / modificación de los archivos, que en la mayoría de casos corresponden al año 2006, cuando aun no se había iniciado el programa PVR . La capacitación brindada a los usuarios de las gobernaciones se basó en vídeos diseñados por el grupo PVR sin entregarse documentación del aplicativo. Es de resaltar que en los contratos de consultoría para el desarrollo de este sistema, el Ministerio no estableció obligaciones al consultor en cuanto a la documentación. De otra parte, no se han adelantado procesos de transferencia de conocimiento técnico a los funcionarios del grupo de Informática del Ministerio.
</t>
  </si>
  <si>
    <t>El MT no cuenta con documentación técnica del aplicativo SIGVIAL</t>
  </si>
  <si>
    <t>Riesgos en cuanto a la continuidad y disponibilidad de la información soportada por el sistema SIGVIAL, a partir de 2010 la labor de administración y actualización de este sistema, actualmente a cargo del  grupo PVR, será asumida por el personal de planta de la Entidad.</t>
  </si>
  <si>
    <t xml:space="preserve">Ajustar y complementar  el modelo entidad-relación, elaborar manual del usuario y elaborar manual de instalación </t>
  </si>
  <si>
    <t>Mejorar la documentación existente y hacer transferencia al Grupo de Sistemas del Ministerio de Transporte</t>
  </si>
  <si>
    <t>Entregar manual del usuario y del administrador del SIGvial</t>
  </si>
  <si>
    <t>Modelo entidad- relación - Manual del usuario - Manual de instalación</t>
  </si>
  <si>
    <t xml:space="preserve">No se ha cargado la totalidad de información de los inventarios viales en el aplicativo SIGVIAL. La que ya fue cargada presenta inconsistencias. </t>
  </si>
  <si>
    <t>Ajustar  el SIGVial para que contenga toda la información del inventario vial.</t>
  </si>
  <si>
    <t>Tener disponible la información existente en el SIGVial para que pueda ser utilizado en la toma de decisiones por parte de los Gobiernos Departamentales</t>
  </si>
  <si>
    <t>Incluir en las interfaces de visualización del SIGvial: tipos de superficie, puentes, túneles, y demás obra de arte según corresponda, así como los reportes de longitudes de tramos en la sección transversal del inventario vial</t>
  </si>
  <si>
    <t>Inclusión de la información</t>
  </si>
  <si>
    <t xml:space="preserve">Soporte SIGVIAL en el cumplimiento de metas.
En las metas planteadas para el PVR se enuncia “ii) contar con un correcto inventario y caracterización de la Red Vial Departamental (Red Secundaria), que será actualizado constantemente” y “v) fortalecer las capacidades técnicas y de regulación del Ministerio de Transporte, para poder brindar acompañamiento a las Entidades Territoriales en la implementación y desarrollo de la gestión vial sobre la red a su cargo; se observa que estas metas no se han alcanzado máxime cuando el sistema de información diseñado para soportar la información de los inventarios de la red vial  departamental no provee la totalidad de la información necesaria en el cumplimiento de las metas planteadas y adicionalmente se evidenció que hasta el momento no se ha realizado actualización alguna por parte de los departamentos a la información inventariada.
</t>
  </si>
  <si>
    <t>El aplicativo desarrollado no soporta el cumplimiento de las metas planteadas.
Los departamentos no  han realizado actualizaciones de la  información posteriores a la  entrega del inventario inicial.</t>
  </si>
  <si>
    <t>Incumplimiento de las metas planteadas.</t>
  </si>
  <si>
    <t xml:space="preserve">entregar un documento que apoye a los Gobiernos Departamentales en la utilización de la herramienta SIGVial para la actualización de los inventarios viales </t>
  </si>
  <si>
    <t>Apoyar a los Gobiernos Departamentales en la actualización de la información vial a través del SIGVial</t>
  </si>
  <si>
    <t>Comunicación de entrega del manual de usuario a los 29 Gobiernos Departamentales</t>
  </si>
  <si>
    <t xml:space="preserve">Sistemas Integrados de Transporte Masivo. –SITM-. se identifican  las siguientes situaciones que han afectado la oportuna y efectiva implantación de los proyectos SITM del país como lo demuestran los resultados parciales obtenidos por el Gobierno Nacional en el cuatrienio inmediatamente anterior. A) Se han presentado deficiencias en la elaboración de los estudios previos, lo cual ha afectado el desarrollo esperado de las obras B) los convenios de cofinanciación suscritos con los Entes Territoriales han presentado excesivas modificaciones C)  Los procesos contractuales adelantados para la construcción de la infraestructura se han iniciado sin tener la totalidad de los terrenos, estructuras y demás activos necesarios requeridos para el desarrollo del proyecto Estas situaciones han contribuido al atraso de los cronogramas de ejecución de varios contratos de obra y al incremento de costos, afectando por consiguiente la entrada en operación de los SITM. D) Son recurrentes las debilidades de los Entes Territoriales involucrados en el proceso y del mismo Ministerio de Transporte como ente coordinador y de apoyo, a la hora de adelantar con efectividad las acciones institucionales requeridas para garantizar la articulación de los SITM con el sistema de transporte público remanente E) Aún cuando las actividades no financiables están claramente preestablecidas, existen diferencias entre los SITM al momento de suscribir convenios con las empresas de servicios públicos y/o demás entes a nivel territorial para la ejecución de los gastos no elegibles relacionados directamente con actividades sobre las redes. F) Existen debilidades de control por parte del Ministerio de Transporte para hacer cumplir los aportes de recursos de manera oportuna por parte de los Entes Territoriales conforme a los compromisos adquiridos en los Convenios de Cofinanciación </t>
  </si>
  <si>
    <t>Continuar exigiéndole  a los Entes Gestores,  que con anterioridad al inicio de todo proceso de contratación mediante licitación pública, diligencien el " formato " correspondiente al  estado de avance de adquisición predial.</t>
  </si>
  <si>
    <t xml:space="preserve">Hacer seguimiento al avance de adquisición predial, en cada Ente Gestor. </t>
  </si>
  <si>
    <t>Formato diligenciado con relación al número de procesos contractuales iniciados mediante  licitación pública.</t>
  </si>
  <si>
    <t>Formato diligenciado</t>
  </si>
  <si>
    <t>Unidad Coordinadora Transporte Masivo</t>
  </si>
  <si>
    <t xml:space="preserve">Realizar seguimiento trimestral al   "Informe General de Seguimiento a los Planes de Adquisición Predial y Reasentamientos".   </t>
  </si>
  <si>
    <t xml:space="preserve">Hacer  seguimiento a los Planes de Adquisición Predial y Reasentamientos, en cada Ente Gestor. </t>
  </si>
  <si>
    <t xml:space="preserve">Reuniones trimestrales de seguimiento al "Informe General de Seguimiento a los Planes de Adquisición Predial y Reasentamientos.". </t>
  </si>
  <si>
    <t>Informe trimestral revisado</t>
  </si>
  <si>
    <t>Implementar indicador de avance en los procesos de restructuración de rutas y control de sobreoferta del transporte remanente.</t>
  </si>
  <si>
    <t xml:space="preserve">Medir el avance de estos procesos. </t>
  </si>
  <si>
    <t>Indicadores de Avance</t>
  </si>
  <si>
    <t>Indicadores reportados</t>
  </si>
  <si>
    <t xml:space="preserve">Continuar con las reuniones de seguimiento trimestral, para revisar el Plan de Adquisiciones y el Plan Operativo Anual,  para verificar el avance cumplimiento de  los proyectos en cada ciudad. </t>
  </si>
  <si>
    <t xml:space="preserve">verificar el avance de cumplimiento de cada Ente gestor. </t>
  </si>
  <si>
    <t xml:space="preserve">Reuniones trimestrales de seguimiento y revisión; y ayuda de memoria documentadas.
   </t>
  </si>
  <si>
    <t xml:space="preserve">Reuniones trimestrales y ayuda de memoria 
   </t>
  </si>
  <si>
    <t xml:space="preserve"> Probable Inoportunidad y/o deficiencia en la toma de decisiones e implementación de acciones correctivas tendientes a la mejora continua de los procesos que con relación a los SETP  desarrolla el Ministerio de Transporte,</t>
  </si>
  <si>
    <t>Expedición de la Resolución</t>
  </si>
  <si>
    <t>Viceministerio de Transporte</t>
  </si>
  <si>
    <t>Incluir en el  Plan Indicativo  a partir de la  vigencia de 2012, las metas relacionadas con los SETP</t>
  </si>
  <si>
    <t>Incluir  metas para la coordinación y seguimiento de los SETP en el Plan indicativo y de acción  para el año 2012</t>
  </si>
  <si>
    <t>Elaborar Plan Indicativo y Acción año 2012</t>
  </si>
  <si>
    <t>Estandarizar los conceptos de ingreso y de gasto en los que se deben incorporar los recursos recibidos del FSSG</t>
  </si>
  <si>
    <t>Mejorar el nivel de control sobre dichos recursos</t>
  </si>
  <si>
    <t>Consultar al Ministerio de Hacienda sobre los conceptos presupuestales que deben manejar los departamento</t>
  </si>
  <si>
    <t>Revisar y ajustar la resolución 1496 de 2011</t>
  </si>
  <si>
    <t xml:space="preserve">1, Se generará un documento que refleje los resultados del seguimiento que realiza la Dirección a la destinación final de los recursos, estableciendo los criterios y  alcance del mismo.  
2, Se realizarán visitas a los Departamentos de manera aleatoria a los proyectos viabilizados, con el fin de hacer el seguimiento a la ejecución de los Recursos para la respectiva vigencia. 
3, Se solicitará a los Departamentos la presentación de los proyectos teniendo en cuenta el monto estimado para la vigencia. De igual forma los recursos que se recauden por un monto mayor serán trasladados a la siguiente vigencia a partir del año 2012. </t>
  </si>
  <si>
    <t>Cumplir con el seguimiento a la inversión de los recursos del fondo de sobretasa a la gasolina.</t>
  </si>
  <si>
    <t>1, Cuadro donde se identifique la trazabilidad de los Recursos
-Ficha donde se identifique la trazabilidad de los proyectos</t>
  </si>
  <si>
    <t>2, Realizar 1 visita anual a los Departamentos beneficiados</t>
  </si>
  <si>
    <t xml:space="preserve">3, Oficio dirigido a cada uno de los gobernadores solicitando la presentación de proyectos </t>
  </si>
  <si>
    <t>Solicitar el apoyo de  Entidades que por competencia puedan apoyar la gestión del MT.</t>
  </si>
  <si>
    <t>Reportes de mayoristas FSSG
El Grupo de Ingresos y Cartera de la Subdirección Administrativa y Financiera,  no cuenta en su totalidad con la información de recaudo por sobretasa  y lo correspondiente al fondo de subsidio,</t>
  </si>
  <si>
    <t xml:space="preserve"> por cuanto se observa que algunos mayoristas no envían el reporte de la totalidad de las declaraciones de los ingresos ; razón por la cual se elaboran y se causan las cuentas por cobrar a 31 de diciembre de 2010, sin incluir estos valores y sin que los  departamentos cancelen dichas sumas.  Además, se observa que se presentan diferencias en lo registrado como cartera a 31 de diciembre de 2010, con lo efectivamente adeudado por los departamentos. </t>
  </si>
  <si>
    <t xml:space="preserve">Lo anterior genera incertidumbre de lo efectivamente adeudado por los departamentos
</t>
  </si>
  <si>
    <t>Mejorar la oportunidad en el recibo de información de los Mayoristas</t>
  </si>
  <si>
    <t>Oficiar al Ministerio de Minas solicitando información de mayoristas autorizados</t>
  </si>
  <si>
    <t>Oficiar a mayoristas sobre la oportunidad en la presentación de los informes según reporte del Ministerio de Minas</t>
  </si>
  <si>
    <t>Implementar una matriz de control de reportes de mayoristas</t>
  </si>
  <si>
    <t>Matriz</t>
  </si>
  <si>
    <t>Conciliar el recaudo de sobretasa con otras fuentes</t>
  </si>
  <si>
    <t>Cuadro de control</t>
  </si>
  <si>
    <t xml:space="preserve">Pagos parciales Aseguradoras proceso desintegración
La Entidad no exige a las aseguradoras el cumplimiento de lo establecido en el artículo segundo de las resoluciones de cobro que se les expiden a cada una de ellas, por exigibilidad de las garantías o cuando se declara la ocurrencia del siniestro , con relación a la obligatoriedad de cancelar el valor establecido en cada resolución, en un pago único. </t>
  </si>
  <si>
    <t xml:space="preserve">Al respecto, se observa que el Ministerio es permisivo en aceptar pagos parciales para algunas aseguradoras, para lo cual se debe descontar de cada aseguradora el pago realizado por cada uno de los tomadores de las pólizas y en algunos casos se desconoce la procedencia de los mismos. Es importante anotar, con base en la respuesta dada por la entidad a este hallazgo ; que la obligatoriedad de la cancelación del valor de la resolución recae sobre la aseguradora, no sobre los tomadores de las pólizas o cauciones. </t>
  </si>
  <si>
    <t xml:space="preserve">Lo que ha generado desgaste administrativo y demora en el recaudo de las mismas.  </t>
  </si>
  <si>
    <t>Expedir actos administrativos que declaran los siniestros, por aseguradora y tomador</t>
  </si>
  <si>
    <t>Eliminar la causa de pagos parciales por  agrupar en un solo acto siniestros de varios tomadores</t>
  </si>
  <si>
    <t>Elaborar  resoluciones individuales de declaratoria de siniestros o agrupadas por los tomadores de las pólizas</t>
  </si>
  <si>
    <t>Resoluciones expedidas</t>
  </si>
  <si>
    <t xml:space="preserve">Grupo de Reposición Integral de Vehículos </t>
  </si>
  <si>
    <t xml:space="preserve">Valoración del Riesgo
Este componente presenta un nivel de riesgo medio. En la Dirección de Transporte y Tránsito se materializaron para algunos procesos los riesgos valorados en el mapa, dado que los controles establecidos no fueron efectivos; además el Ministerio no cuenta con mecanismos y herramientas para ser aplicados en caso de ocurrencia de riesgos.
Algunos de los riesgos valorados en algunos procesos se elaboraron de manera general y no se consideraron en el  Sistema de Gestión de Calidad de la entidad, algunas de las actividades realizadas , ni para todas las funciones que le fueron conferidas .                                                </t>
  </si>
  <si>
    <t xml:space="preserve">por deficiencias en el sistema de control interno, </t>
  </si>
  <si>
    <t xml:space="preserve"> ocurrencia de los riesgos.</t>
  </si>
  <si>
    <t>Ajustar los riesgos y sus respectivos controles acorde a lo evidenciado en los informes de Gestión por procesos</t>
  </si>
  <si>
    <t>Mapa de Riesgos ajustados</t>
  </si>
  <si>
    <t>Dirección de Transporte y Tránsito.
Oficina Asesora de Planeación
Oficina de Control Interno.</t>
  </si>
  <si>
    <t xml:space="preserve">Deficiencias en el manejo de archivo -DT Bolívar-
El archivo de la Dirección Territorial Bolívar no está organizado como lo establece la Ley 594 de 2000. 
</t>
  </si>
  <si>
    <t xml:space="preserve">A la fecha, un año después de cumplido el término para llevar a cabo la acción correctiva, la Dirección Territorial aún no cuenta con un archivo confiable de sus operaciones, debidamente organizado y clasificado. </t>
  </si>
  <si>
    <t>Por lo anterior se presentan dificultades en el análisis de los documentos soportes para la justificación y comprobación de las operaciones relacionadas con  los procesos llevados a cabo en esta Dirección Territorial, evidenciándose deficiencias en el sistema de control interno.</t>
  </si>
  <si>
    <t>Se organizará el archivo de la D. T. Bolívar conforme lo demanda la Ley 594 de 2000 y demás normas reglamentarias</t>
  </si>
  <si>
    <t>Ordenar el archivo de la D. T. Bolívar</t>
  </si>
  <si>
    <t>Tabla de retención documental.</t>
  </si>
  <si>
    <t>Dirección Territorial Bolívar</t>
  </si>
  <si>
    <t>referente a:
• Recomendar pautas para la complementación y mejoramiento permanente del Sistema de control Interno,
• Estudiar y revisar la evaluación del cumplimiento de las metas y objetivos del organismo o entidad, dentro de los planes y políticas sectoriales y recomendar los correctivos necesarios.
• Revisar el estado de ejecución de los objetivos, políticas, planes, metas y funciones que corresponden a cada una de las dependencias del organismo o entidad.
• Coordinar con las dependencias del organismo el mejor cumplimiento de sus funciones y actividades, entre otras.</t>
  </si>
  <si>
    <t xml:space="preserve">no se observó que se cumplan en su totalidad las funciones establecidas en el artículo 5 del Decreto  1826 de 1994 y el parágrafo del artículo segundo de la Resolución 848 de 2010
</t>
  </si>
  <si>
    <t>Hacia futuro, por comité y de acuerdo al tiempo que se establezca para cada sesión, se incluirá una o mas de las funciones  establecidas en el Artículo 5 del Decreto  1826 de 1994 .</t>
  </si>
  <si>
    <t>Dar cumplimiento al Artículo 5 del Decreto  1826 de 1994</t>
  </si>
  <si>
    <t>Por comité, se incluirá por lo menos una de las funciones contenidas en el Artículo 5 del Decreto  1826 de 1994.</t>
  </si>
  <si>
    <t>Seguimiento Programas en Infraestructura 
No obstante, que la Dirección de Infraestructura efectúa seguimiento a la ejecución de algunos proyectos de las entidades adscritas al Ministerio y se emiten informes ejecutivos al respecto,</t>
  </si>
  <si>
    <t xml:space="preserve"> no se evidencia la implementación de acciones tendientes a evaluar de manera integral y permanente todos y cada uno de los programas que en materia de infraestructura se desarrollan en el sector transporte, 
</t>
  </si>
  <si>
    <t>con el fin de que sirvan de soporte para la evaluación de las políticas que se emiten y la toma de decisiones de manera oportuna.</t>
  </si>
  <si>
    <t>Se realizará seguimiento y evaluación a todos los programas del sector de infraestructura de transporte que se encuentren en ejecución.</t>
  </si>
  <si>
    <t>Cumplir con las actividades de seguimiento y evaluación a los programas  del sector de infraestructura de transporte que se encuentren en ejecución.</t>
  </si>
  <si>
    <t xml:space="preserve">Elaborar informes de seguimiento y evaluación a programas del sector de infraestructura de transporte que se encuentren en ejecución. </t>
  </si>
  <si>
    <t>Informes trimestrales de evaluación y seguimiento</t>
  </si>
  <si>
    <t>Subdirección de Talento Humano</t>
  </si>
  <si>
    <t>Comunicación</t>
  </si>
  <si>
    <t xml:space="preserve">Cuenta efectivo
A 31 de diciembre de 2010 el saldo de la cuenta Depósitos en instituciones financieras  presenta sobrestimación en $170 millones, por nota debito pendiente de registrar  correspondiente a la cuenta corriente 026-11561-8 recaudos especies venales de Davivienda red Bancafe y subestimación en $53.5 millones, por comprobante de egreso repetido en la cuenta corriente 080-00340-5 recaudos especiales del Banco Popular, </t>
  </si>
  <si>
    <t xml:space="preserve">lo anterior de acuerdo con las partidas conciliatorias, </t>
  </si>
  <si>
    <t xml:space="preserve">situación que afecta los ingresos y gastos.
</t>
  </si>
  <si>
    <t>Adoptar los procedimientos de control y registro de las partidas débito y crédito presentadas en las cuentas corrientes de la entidad, de acuerdo con las condiciones pactadas en los diferentes Convenios suscritos con los Bancos.</t>
  </si>
  <si>
    <t>Lograr el registro oportuno y veraz de las partidas debito y crédito, generadas en las cuentas corrientes de la entidad, agotando los controles necesarios para evitar la duplicidad en los registros y/o la subestimación en los mismos</t>
  </si>
  <si>
    <t>Una vez sean realizadas las Conciliaciones Bancarias y se detecten las partidas conciliatorias, proceder a su depuración y registro inmediato</t>
  </si>
  <si>
    <t>Registro de Comprobantes de Egreso e Ingreso</t>
  </si>
  <si>
    <t xml:space="preserve">Deudores
La cuenta Deudores presenta incertidumbre en $30.999 millones, correspondiente a cartera con más de 365 días de mora,  por concepto de:   especies venales,  cobros coactivos, subsidio de la sobretasa a la gasolina, cuotas partes pensionales, indemnizaciones, uso vial fluvial y  reposición vehicular, situación que afecta el Patrimonio – Capital fiscal. 
</t>
  </si>
  <si>
    <t xml:space="preserve">Evidenciando debilidades en la  gestión de recaudo, </t>
  </si>
  <si>
    <t>lo que trae como consecuencia que esta cartera se encuentre en riesgo potencial de convertirse en no recuperable. 
El 66.5% de esta cifra está representada en una obligación por $20.609 millones a cargo de la firma Dragacol S.A-en liquidación, a cuyos propietarios no se les ha hecho estudio de solvencia tal como lo exige la CGN, generando incertidumbre sobre su recuperación.  
Igual situación de incertidumbre se presenta en el saldo de $10.390 millones, que tampoco tiene un análisis técnico de antigüedad que permita reflejar razonablemente los derechos ciertos del Ministerio.
Adicionalmente presenta sobreestimación en $447.9 millones, por valores pagados en la vigencia 2010 por las aseguradoras por concepto de reposición vehicular, pero que no fueron registrados</t>
  </si>
  <si>
    <t>Reclasificar cartera según cobrabilidad y/o antigüedad</t>
  </si>
  <si>
    <t>Ajustar los saldos del balance de acuerdo a su cobrabilidad</t>
  </si>
  <si>
    <t>Oficio al Consejo de Estado solicitando celeridad en el fallo de Dragacol</t>
  </si>
  <si>
    <t>Solicitud de concepto a la CGN sobre el método de clasificación de la cartera</t>
  </si>
  <si>
    <t>Solicitud de estado de las demandas ejecutivas y en cobro coactivo presentadas por el Ministerio</t>
  </si>
  <si>
    <t>Informe sobre antigüedad y cobrabilidad de la cartera</t>
  </si>
  <si>
    <t>Registro de reclasificación de cartera</t>
  </si>
  <si>
    <t>Subdirección Administrativa y Financiera - Grupo de Contabilidad</t>
  </si>
  <si>
    <t xml:space="preserve">Valorizaciones 
El saldo de las cuenta valorizaciones –terrenos, edificaciones, presenta incertidumbre, </t>
  </si>
  <si>
    <t xml:space="preserve">debido a que no se realizaron los avalúos  de algunos predios que ascienden aproximadamente a $57.354 millones, de acuerdo con principios y normas técnicas de contabilidad pública, con incidencia en el Patrimonio – Capital fiscal. 
Además se encuentra sobrestimada en $ 842 millones, debido a que se registro el total del  avalúo comercial del terreno del inmueble denominado Lote MZ 13 UD Alfredo Bateman calle 26 # 50-80 INT 3 de Bogotá y no la diferencia entre el avalúo y el valor histórico registrado.
</t>
  </si>
  <si>
    <t>sobreestimación de la cuenta.</t>
  </si>
  <si>
    <t>Solicitar a la Contaduría General de la Nación concepto sobre la necesidad de realizar avalúo de los bienes inmuebles objeto de transferencia a título gratuito</t>
  </si>
  <si>
    <t>Evitar gastos innecesarios por concepto de avalúos</t>
  </si>
  <si>
    <t>Oficio de solicitud de concepto sobre la viabilidad de avalúos</t>
  </si>
  <si>
    <t>Subdirección Administrativa y Financiera - Grupo  Bienes Inmuebles</t>
  </si>
  <si>
    <t xml:space="preserve">Realizar los avalúos de los bienes inmuebles propiedad del Ministerio Transporte.  </t>
  </si>
  <si>
    <t>Actualizar el avalúo de 31 predios.</t>
  </si>
  <si>
    <t>Elaboración y aprobación de 31 avalúos</t>
  </si>
  <si>
    <t>Avalúo</t>
  </si>
  <si>
    <t>Registro contable de 31 avalúos</t>
  </si>
  <si>
    <t>Registro contable</t>
  </si>
  <si>
    <t>Elaborar y contabilizar los asientos contables para   ajustar el mayor valor entre el avalúo y el valor histórico registrado</t>
  </si>
  <si>
    <t>Que el Balance General presente cifras razonables</t>
  </si>
  <si>
    <t>Elaboración y contabilización de asientos</t>
  </si>
  <si>
    <t>Acta</t>
  </si>
  <si>
    <t>PLAN DE MEJORAMIENTO VIGENCIA 2010</t>
  </si>
  <si>
    <t>AUDITORIA ESPECIAL UNIDAD COORDINADORA DE TRANSPORTE MASIVO - PRIMER SEMESTRE 2011</t>
  </si>
  <si>
    <r>
      <t xml:space="preserve">Hallazgo No. 1. UCP - Inconsistencias en las cifras del Informe de Estado de los Proyectos Sistemas Integrados de Transporte Masivo de Colombia.  </t>
    </r>
    <r>
      <rPr>
        <sz val="10.5"/>
        <rFont val="Arial"/>
        <family val="2"/>
      </rPr>
      <t>En el segundo trimestre de la actual vigencia, se estableció que existen diferencias entre las cifras registradas como ejecución presupuestal reportadas por los Entes Gestores en el Informe de Estado de los Proyectos - Sistemas Integrados de Transporte Masivo de Colombia y los saldos de los valores relacionados en el Estado de Inversión Acumulada Consolidado.
Se observa que el presupuesto ejecutado establece los desembolsos acumulados realizados al Proyecto de los SITM por los conceptos de Aportes nación y Entes Territoriales, en donde las cifras relacionadas no guardan correspondencia entre sí, con las entradas de efectivo del E.I.A., y las relacionadas en el Informe Estado de los Proyectos de los Sistemas Integrados de Transporte Masivo de Colombia, en donde el valor de las diferencias presentadas por cada fuente de recursos suman un total de 2,028 billones de pesos.</t>
    </r>
  </si>
  <si>
    <t>Se determinó, según respuesta entregada por al UCP de los SITM que las diferencias reflejadas, se originan a que las cifras registradas en el Estado de Inversión Acumulada se presenta a precios corrientes y las reportadas en el Estado de Proyectos Sistemas Integrados de Transporte Masivo de Colombia a valores constantes, por tal motivo no son comparables.
Lo expuesto, si bien es cierto permite establecer la lógica de las diferencias presentadas entre el Estado de Proyectos Sistemas Integrados de Transporte masivo de Colombia y el E.I.A. Consolidado,  Igualmente no da una clara explicación de la falta de homogeneidad de los valores registrados,</t>
  </si>
  <si>
    <t xml:space="preserve"> Lo que conlleva a que se genere incertidumbre en la presentación de las cifras oficiales del proyecto de los SITM porque se omiten las características cualitativas de la información  contable pública determinadas en los numerales 105 Objetividad y 106 Verificabilidad, aunado a la distorsión de los porcentajes de avance presentados en el cumplimiento que se establece con base al indicador  de ejecución de los recursos, teniendo en cuenta la importancia de la fuente de la cual es tomada, para producir éstos informes y de los usuarios hacia los cuales va dirigida dicha información, teniendo en cuenta la cuantía de los recursos invertidos y la magnitud de las obras realizadas.</t>
  </si>
  <si>
    <t xml:space="preserve">En el informe de estado de los proyecto se incorporará un pie de página con los índices utilizados para la conversión de los valores corrientes a constantes     </t>
  </si>
  <si>
    <t>Dara a conocer los índices utilizados en la conversión de pesos corrientes a pesos constantes</t>
  </si>
  <si>
    <t>Incorporación de los índices en el informe de estado de los proyectos</t>
  </si>
  <si>
    <r>
      <t xml:space="preserve">Hallazgo No. 2. UCP -Diferencias entre las cifras reportadas como Inversión del E.I.A.,  contra las reflejadas en el Balance de Prueba Consolidado. </t>
    </r>
    <r>
      <rPr>
        <sz val="10.5"/>
        <rFont val="Arial"/>
        <family val="2"/>
      </rPr>
      <t xml:space="preserve">Revisados los saldos de las cifras del E.I.A., contra las reflejadas en el Balance de Prueba Consolido por la UCP de los SITM a 30 de junio de 2011, se estableció que para el componente 20 Desarrollo de los SITM de las Ciudades Participantes, subcomponente 07 Espacio Público del E.I.A., se presenta un saldo menor de $734,6 millones de pesos, con respecto a la inversión reflejada en el Balance de Prueba Consolidado.  </t>
    </r>
  </si>
  <si>
    <t xml:space="preserve">Diferencia que se origina a fallas generadas por el software financiero Helisa de la Unidad Coordinadora, situación revelada en las notas explicativas a 30 de junio de 2011 y a la fecha de se esta realizando la revisión y ajuste en el aplicativo.  </t>
  </si>
  <si>
    <t>Lo que permite establecer una debilidad de control relacionada con la no detección y mitigación oportuna de riesgos relacionada al procesamiento electrónico de datos como un evento inesperado que trasciende la información contable reflejada en los Informes Financieros Consolidados.</t>
  </si>
  <si>
    <t>Mantenimiento del software</t>
  </si>
  <si>
    <t>Informes consolidados depurados</t>
  </si>
  <si>
    <t>Revisión de las cifras que generan la inconsistencia</t>
  </si>
  <si>
    <t>Disponer de procedimientos estandarizados para la determinación de los pasivos contingentes y su registro</t>
  </si>
  <si>
    <t xml:space="preserve">Evitar actuaciones por fuera de los procedimientos legales </t>
  </si>
  <si>
    <r>
      <t>Hallazgo No. 12. Metrolínea. Legalización Ejecución de Contratos, sin los amparos correspondientes.</t>
    </r>
    <r>
      <rPr>
        <sz val="10.5"/>
        <rFont val="Arial"/>
        <family val="2"/>
      </rPr>
      <t xml:space="preserve"> En desarrollo del procedimiento de evaluación presupuestal, que condujo al examen del proceso de legalización del Contrato de obra No.057 de 2009, se evidenció que en la suscripción del contrato modificatorio No. 6, el contratista incumplió la obligación de mantener vigente las garantías de </t>
    </r>
    <r>
      <rPr>
        <i/>
        <sz val="10.5"/>
        <rFont val="Arial"/>
        <family val="2"/>
      </rPr>
      <t>Cumplimiento y Correcto Manejo e Inversión del Anticipo</t>
    </r>
    <r>
      <rPr>
        <sz val="10.5"/>
        <rFont val="Arial"/>
        <family val="2"/>
      </rPr>
      <t>; a raíz de este incumplimiento, la Entidad hizo efectiva las garantías bancarias de cumplimiento No. 051-89-061 por $1,077 millones y de anticipo No. T000305 por $390.042.255; no obstante lo anterior, expidió el 2 de junio de 2011 constancia de legalización del contrato que permitió al contratista continuar la ejecución del contrato sin los amparos correspondientes a estos riesgos.</t>
    </r>
  </si>
  <si>
    <t xml:space="preserve">Lo anterior denota debilidades en la dirección y manejo de la actividad contractual y apoyo jurídico, </t>
  </si>
  <si>
    <t>Situación que expone a un alto riesgo los recursos invertidos en el proyecto, al quedar sin amparo las obligaciones derivadas de contrato, infringiendo así el deber de protección de los recursos públicos, hecho que puede configurarse en una presunta connotación disciplinaria.</t>
  </si>
  <si>
    <t xml:space="preserve">Solicitar a Metrolínea un manual de procedimientos de contratación </t>
  </si>
  <si>
    <t>Manual de procedimientos de contratación</t>
  </si>
  <si>
    <r>
      <t xml:space="preserve">Hallazgo No. 13, Transcaribe. Estado Proceso de Multas. </t>
    </r>
    <r>
      <rPr>
        <sz val="10.5"/>
        <rFont val="Arial"/>
        <family val="2"/>
      </rPr>
      <t xml:space="preserve">En el análisis y verificación de los proceso de multas impuestas, en trámites y terminadas, por parte del Ente Gestor a los Contratistas,  se observó que existen multas impuestas y registradas contablemente por Transcaribe S.A. por un valor total de $2.402 millones, de las cuales $423 millones corresponden al Tramo 2,  que está en firme, $1.430 millones del Tramo 4, que están en firme y $633 millones del tramo 6A que están en firme.  De lo anterior se evidencia que a 30 de junio de 2011, se encuentran multas  por descontar a los contratistas, estas multas se encuentran contabilizadas por la suma de $2,402 millones </t>
    </r>
  </si>
  <si>
    <t>Lo anterior debido a que las gestiones realizadas para descontar los valores de las multas en firme, no han sido efectivas.</t>
  </si>
  <si>
    <t>Lo que genera demoras en los procesos de las multas en firme y su descuento oportuno</t>
  </si>
  <si>
    <t>Solicitar a Transcaribe un manual de procedimientos de los procesos judiciales en donde se incluya la evaluación del riesgo</t>
  </si>
  <si>
    <t>Manual de procedimientos judiciales</t>
  </si>
  <si>
    <t>Carencia, insuficiencia y/o inoportunidad en la aplicación de mecanismos de control para el eficaz cumplimiento de las funciones que en tal sentido le han sido conferidas legalmente a la Unidad Coordinadora Del Proyecto del  Ministerio.de Transporte y de aquellos requisitos pactados contractualmente con el BIRF</t>
  </si>
  <si>
    <t>Formato</t>
  </si>
  <si>
    <t>Revisión</t>
  </si>
  <si>
    <t>FECHA DE SEGUIMIENTO : 31 de Diciembre de 2011</t>
  </si>
  <si>
    <t>PERIODO FISCAL QUE CUBRE 2007-2008-2009-2010</t>
  </si>
  <si>
    <t>Dirección de Transporte y Tránsito.</t>
  </si>
  <si>
    <t>Juan Carlos Reátiga</t>
  </si>
  <si>
    <t>María Cecilia Gómez</t>
  </si>
  <si>
    <t>Amparo Homez Ramírez</t>
  </si>
  <si>
    <t>Germán Nuñez Ibatá</t>
  </si>
  <si>
    <t>Wilson González</t>
  </si>
  <si>
    <t>Funcionario OCI Responsable</t>
  </si>
  <si>
    <t>SELECCIONE EL TEMA A CONSULTAR</t>
  </si>
  <si>
    <t>CONSOLIDADO</t>
  </si>
  <si>
    <t>PLAN DE MEJORAMIENTO</t>
  </si>
  <si>
    <t>INICIO</t>
  </si>
  <si>
    <t>VOLVER A INICIO</t>
  </si>
  <si>
    <t>HAGA CLICK EN EL AREA QUE DESEA CONSULTAR</t>
  </si>
  <si>
    <t>MINISTERIO DE TRANSPORTE</t>
  </si>
  <si>
    <t>AREA Y/O DEPENDENCIA Y/O PROCESO AUDITADO</t>
  </si>
  <si>
    <t>TOTAL AREA</t>
  </si>
  <si>
    <t>A</t>
  </si>
  <si>
    <t>C</t>
  </si>
  <si>
    <t>Oficina Jurídica</t>
  </si>
  <si>
    <t>Oficina de Informática</t>
  </si>
  <si>
    <t xml:space="preserve">Subdirección Administrativa y Financiera </t>
  </si>
  <si>
    <t>TOTAL</t>
  </si>
  <si>
    <t>Total Abiertas</t>
  </si>
  <si>
    <t>Total Cerradas</t>
  </si>
  <si>
    <t>VOLVER</t>
  </si>
  <si>
    <t>Oficina Jurídica - Grupo RUNT y Subdirección Administrativa y Financiera</t>
  </si>
  <si>
    <t xml:space="preserve"> HALLAZGOS DE LA CONTRALORIA</t>
  </si>
  <si>
    <t>AUDITORIA</t>
  </si>
  <si>
    <t>T = Total Hallazgos</t>
  </si>
  <si>
    <t>A = Hallazgos Abiertos</t>
  </si>
  <si>
    <t>C = Hallazgos Cerrados</t>
  </si>
  <si>
    <t>CONSOLIDADO HALLAZGOS CORTE A</t>
  </si>
  <si>
    <t>SG y EV</t>
  </si>
  <si>
    <t>R2009</t>
  </si>
  <si>
    <t>R2010</t>
  </si>
  <si>
    <t>CLIMA</t>
  </si>
  <si>
    <t>UCTM S1 2011</t>
  </si>
  <si>
    <t>UCTM S2 2010</t>
  </si>
  <si>
    <t>UCTM S1 2010</t>
  </si>
  <si>
    <r>
      <t>Hallazgo No. 1 Relación de Giros Vs Justificaciones – Entes Gestores Ciudades Participantes.</t>
    </r>
    <r>
      <rPr>
        <sz val="11"/>
        <rFont val="Arial"/>
        <family val="2"/>
      </rPr>
      <t xml:space="preserve">
Revisado la Relación de Giros Vs Justificaciones -  Entes Gestores de las Ciudades Participantes del Proyecto de los Sistemas Integrados de Transporte Masivo – SITM, a 31 de diciembre de 2011, se presentan saldos pendientes de justificar por $39.708 millones. 
</t>
    </r>
  </si>
  <si>
    <t xml:space="preserve">En Transmilenio con $34.000 millones equivalente al 85.6% , no debería presentar saldo pendiente, toda vez que existe un documento de entendimiento que le permite justificar los desembolso de los recursos por obras ya realizadas de la troncal NQS. En Metroplús, la cifra de $1.005 millones pendiente por justificar, equivalente al 2.5%, establece que el ente gestor legalizó $150 millones más de Gastos Elegibles de la Categoría 4. Metrolínea y Transcaribe presentaron $4.571 y $132 millones respectivamente que corresponden a saldos registrados en fiducia. </t>
  </si>
  <si>
    <t xml:space="preserve">Lo anterior señala inconsistencias  relacionadas a la falta de control interno de los  entes gestores como de la UMUS, al no prevenir  estas deficiencias, las cuales conlleva a que se generen presuntas irregularidades como Metroplús al legalizar gastos elegibles de una categoría con respecto a otra por una suma superior y  Metrolínea y Transcaribe a mantener saldos ociosos en las cuentas de la fiducia aunado al hecho a que el cierre del Contrato de Empréstito No. 7739-CO, vence el próximo el 31 de agosto de 2012. </t>
  </si>
  <si>
    <t xml:space="preserve">Solicitar a los Entes Gestores se agilice la utilización de los recursos Nación BIRF e iniciar la legalización de los mismos ante el Banco Mundial  </t>
  </si>
  <si>
    <t xml:space="preserve">Legalizar los recursos del crédito 7739-CO </t>
  </si>
  <si>
    <t>Recursos legalizados en los certificados de gastos</t>
  </si>
  <si>
    <t xml:space="preserve">SOEs  </t>
  </si>
  <si>
    <t>UMUS</t>
  </si>
  <si>
    <r>
      <t xml:space="preserve">Hallazgo No. 2 Proceso de Consolidación Contable y Financiera Extemporánea. </t>
    </r>
    <r>
      <rPr>
        <sz val="11"/>
        <rFont val="Arial"/>
        <family val="2"/>
      </rPr>
      <t xml:space="preserve">
Se estableció que la UMUS para llevar a cabo el proceso de consolidación de la información contable y financiera del Proyecto SITM, realizó de manera extemporánea (1 de marzo de 2012) la contratación del personal asesor encargado de efectuar dicho proceso de consolidación, habida cuenta de que conforme a lo dispuesto en el Manual Financiero – Entes Gestores, literal E Informes Financieros, el cronograma de presentación de los informes financieros, establece que la fecha de presentación para el cuarto trimestre es Enero 31 (Año siguiente).</t>
    </r>
  </si>
  <si>
    <t xml:space="preserve">Debilidades de planeación y gestión para dar cumplimiento a  la presentación de los informes financieros. </t>
  </si>
  <si>
    <t xml:space="preserve">lo que evidencia falta de planeación y organización por parte de la Unidad, que consecuentemente repercute en la falta control para llevar a cabo las actividades de monitoreo, seguimiento y control a cada uno de los informes financieros remitidos por cada uno de los entes gestores de los Sistemas Integrados de Transporte Masivo, a la vez que se retarda la auditoría que se ejerce por parte de la Contraloría General de la República. 
</t>
  </si>
  <si>
    <t xml:space="preserve">Fortalecer el área financiera de la UMUS </t>
  </si>
  <si>
    <t xml:space="preserve">Presentar oportuna de los informes financieros </t>
  </si>
  <si>
    <t>Contratación de un consultor para el área financiera</t>
  </si>
  <si>
    <r>
      <t xml:space="preserve">Hallazgo No. 3 Ejecución del Plan De Adquisiciones. </t>
    </r>
    <r>
      <rPr>
        <sz val="11"/>
        <rFont val="Arial"/>
        <family val="2"/>
      </rPr>
      <t xml:space="preserve">Revisada la implementación del Plan de Adquisiciones, se observó que no se ejecutaron 4 objetos correspondiente a la Categoría 2, que de acuerdo al POA,  se encontraban planeados a desarrollarse a lo largo de 2011.  
De otra parte, la ejecución del plan en cuanto a consultorías y tiquetes aéreos fue de $425,4 millones. </t>
    </r>
  </si>
  <si>
    <t>debilidades de planeación tendientes a definir claramente las necesidades de la UCP y de los entes gestores.</t>
  </si>
  <si>
    <t xml:space="preserve">No se ejecuten la totalidad de recursos destinados a la Asistencia Técnica, pese a que los entes gestores continúan presentando deficiencias en temas prediales, ambientales, de adquisiciones y contratación de obras, donde es relevante el  acompañamiento y asesoría de la UCP para la prevención y solución de las diversas problemáticas. </t>
  </si>
  <si>
    <t>Revisar el plan de adquisiciones  2012 de la UMUS de acuerdo a las necesidades del proyecto teniendo en cuenta que el Plan obedece a planeación del proyecto.</t>
  </si>
  <si>
    <t xml:space="preserve">Ejecutar la totalidad de los recursos determinados </t>
  </si>
  <si>
    <t xml:space="preserve">Plan de adquisiciones eficientemente ejecutados </t>
  </si>
  <si>
    <t>Plan de adquisiciones</t>
  </si>
  <si>
    <r>
      <t xml:space="preserve">Hallazgo No. 4 Actualización del Aplicativo SEPA </t>
    </r>
    <r>
      <rPr>
        <sz val="11"/>
        <rFont val="Arial"/>
        <family val="2"/>
      </rPr>
      <t xml:space="preserve">
Al realizar una consulta al aplicativo SEPA , se observó que pese a que los planes de adquisiciones de los diferentes proyectos SITM están cargados en el sistema, no se encuentran actualizadas todas las variables.  A manera de ejemplo se puede citar que la Unidad Coordinadora no ha actualizado los pagos realizados en los contratos en la vigencia 2011. 
</t>
    </r>
  </si>
  <si>
    <t xml:space="preserve">debilidades en los mecanismos de control y en presentación de la información por parte de la UCP y de los entes gestores.. </t>
  </si>
  <si>
    <t xml:space="preserve">Lo anterior, no permite evidenciar el estado del proyecto o realizar una comparación con otra fuente de información. 
</t>
  </si>
  <si>
    <t>Seguimiento a la actualización de los proyectos en el aplicativo</t>
  </si>
  <si>
    <t>Mantener actualizado con cortes trimestrales el SEPA</t>
  </si>
  <si>
    <t>Comunicaciones de seguimiento</t>
  </si>
  <si>
    <t>Comunicaciones</t>
  </si>
  <si>
    <r>
      <t xml:space="preserve">Hallazgo No. 5 Presentación de Propuestas Técnicas </t>
    </r>
    <r>
      <rPr>
        <sz val="11"/>
        <rFont val="Arial"/>
        <family val="2"/>
      </rPr>
      <t xml:space="preserve">
Las propuestas técnicas que presentan los consultores, como requisito para la celebración del contrato, son muy generales y no aportan elementos técnicos del desarrollo de la consultoría, pues en la mayoría de los numerales o componentes se observa que se está realizando una transcripción de los términos de referencia. 
</t>
    </r>
  </si>
  <si>
    <t>debilidades en los documentos que soportan la contratación.</t>
  </si>
  <si>
    <t>las propuestas no detallan o especifica el alcance u otro valor agregado que su consultoría le ofrezca al proyecto.</t>
  </si>
  <si>
    <t>Inclusión de un anexo que describa el plan de trabajo propuesto por el consultor, de manera general, teniendo en cuenta que el numeral 5.2 de las normas indica que no se exige la entrega de propuestas a los consultores</t>
  </si>
  <si>
    <t>Reflejar el valor agregado a la consultoría..</t>
  </si>
  <si>
    <t>Propuestas técnicas con anexo</t>
  </si>
  <si>
    <t>Plan de trabajo general por consultor</t>
  </si>
  <si>
    <r>
      <t xml:space="preserve">Hallazgo No. 6 Forma de Pago –mes Diciembre </t>
    </r>
    <r>
      <rPr>
        <sz val="11"/>
        <rFont val="Arial"/>
        <family val="2"/>
      </rPr>
      <t xml:space="preserve">
En los contratos de consultoría se observó que en el Numeral 4. Pagos, literal B  Remuneración-Forma de Pago se estableció que para el pago del último mes de la consultoría, se haría con la presentación antes del 10 de diciembre del cronograma de actividades ha ejecutar, que reemplaza el informe de actividades ejecutadas, requisito establecido para el pago. Con lo anterior se estaría realizando un pago por anticipado, tal como se observó en seis (6) contratos, donde los pagos mes  diciembre se realizaron entre el 12 y el 21 de diciembre de 2011, sin embargo la terminación del contrato se estableció para el 31/12/2011 y no existe justificación técnica de la premura en el pago.
</t>
    </r>
  </si>
  <si>
    <t xml:space="preserve">debilidades en la definición de los términos contractuales.  que favorecen a los consultores.  </t>
  </si>
  <si>
    <t xml:space="preserve">se corre el riesgo de presentarse incumplimientos por parte de los consultores. </t>
  </si>
  <si>
    <t>Cambio de la forma de pago  de los contratos para futuros contratos.</t>
  </si>
  <si>
    <t>Evitar el riesgo de incumplimiento</t>
  </si>
  <si>
    <t>Contratos con forma de pago ajustada</t>
  </si>
  <si>
    <t>contrato</t>
  </si>
  <si>
    <r>
      <t xml:space="preserve">Hallazgo No. 7 Duración del Contrato </t>
    </r>
    <r>
      <rPr>
        <sz val="11"/>
        <rFont val="Arial"/>
        <family val="2"/>
      </rPr>
      <t xml:space="preserve">
Se observa que la  Unidad desde el momento de  la definición de la necesidad de la consultoría no define el plazo que necesita los servicios de los profesionales ya que en los términos de referencia  como en el contrato  establece que la duración  o el plazo del contrato será hasta el 31 de diciembre de 2011, condicionado el inicio del mismo a la firma del acta de iniciación, resultando indeterminado el plazo del contrato.
</t>
    </r>
  </si>
  <si>
    <t xml:space="preserve">En los contratos, no se establece un plazo en términos de días o  meses, siendo el plazo uno de los requisitos que debe estar presente en toda contratación, más aún en los casos donde la forma de pago de la consultoría sea la hora/laborada. 
</t>
  </si>
  <si>
    <t>incrementándose el riesgo que sea el contratista quien determine el tiempo de su consultoría y no la Unidad.</t>
  </si>
  <si>
    <t>Inclusión en los términos de referencia y en el contrato del plazo del contrato.</t>
  </si>
  <si>
    <t>Cumplir el requisito de determinar el plazo en términos de días o meses en los procesos de contratación.</t>
  </si>
  <si>
    <t xml:space="preserve">Contratos y términos de referencia con plazo en términos de meses. </t>
  </si>
  <si>
    <t>Contrato y Términos de Referencia ajustados</t>
  </si>
  <si>
    <r>
      <t xml:space="preserve">Hallazgo No. 8 Evaluación de la Experiencia </t>
    </r>
    <r>
      <rPr>
        <sz val="11"/>
        <rFont val="Arial"/>
        <family val="2"/>
      </rPr>
      <t xml:space="preserve">
La Unidad Coordinadora, en el proceso de selección de consultores cuando existen al menos 3 candidatos, realiza una evaluación a través de entrevista donde realiza una valoración  de varios parámetros de desempeño y al proponente que obtiene el mayor puntaje se selecciona y se evalúa la experiencia.  
Sin embargo, en los documentos de los contratos no se encontró la realización de un comparativo de la experiencia general o especifica de todos los candidatos </t>
    </r>
  </si>
  <si>
    <t>debilidades en los mecanismos de selección de consultores por cuanto no se evalúa la experiencia de todos los proponentes.</t>
  </si>
  <si>
    <t>que le brinde mayor objetividad al proceso de selección.</t>
  </si>
  <si>
    <t>Inclusión en los formatos de evaluación de los criterios para calificar la experiencia.</t>
  </si>
  <si>
    <t>Lograr mayor objetividad en el proceso de selección.</t>
  </si>
  <si>
    <t>Formato de evaluación ajustado.</t>
  </si>
  <si>
    <t>Formato de evaluación.</t>
  </si>
  <si>
    <r>
      <t>Hallazgo No. 9 Observaciones en Contrato No. 091 de 2011</t>
    </r>
    <r>
      <rPr>
        <sz val="11"/>
        <rFont val="Arial"/>
        <family val="2"/>
      </rPr>
      <t xml:space="preserve">
En el contrato No. 091/2011 por $3,48 millones, con el objeto de dictar el seminario taller de Adquisición Predial, pese a que las Normas de Selección y Contratación de Consultores del Banco establecen que por la duración, puede ser seleccionado directamente, no se observó que la Unidad realice un análisis para establecer el valor del contrato, por cuanto en el Instructivo de Contratación de la Unidad, no contempla tarifas de honorarios para este tipo de contratación. 
De otra parte, la No objeción del Banco es de  31/08/ 2011 y la propuesta es de 1/09/2011, lo cual no es consistente. 
No se encontró la programación del seminario  y su evaluación por los asistentes, que permitiera conocer si se cumplieron los objetivos del mismo. </t>
    </r>
  </si>
  <si>
    <t>debilidades en el procedimiento de selección de consultores y en la definición del valor cuando se trate de seminarios.</t>
  </si>
  <si>
    <t>las anteriores deficiencias afectan el proceso de objetividad en la selección del consultor.</t>
  </si>
  <si>
    <t xml:space="preserve">Inclusión dentro del instructivo de contratación de la norma del Banco(numeral 5.2 Contratación consultores)para la evaluación de los consultores individuales con el objetivo de establecer criterios para reflejar el pago de acuerdo con la experiencia y evaluación de capacidades. </t>
  </si>
  <si>
    <t>Regular la contratación de consultores para capacitaciones.</t>
  </si>
  <si>
    <t>Instructivo ajustado.</t>
  </si>
  <si>
    <t>Instructivo.</t>
  </si>
  <si>
    <t>Generación de un formato de evaluación de la capacitación por parte de los asistentes.</t>
  </si>
  <si>
    <t>Evaluar el cumplimiento del objetivo de la capacitación</t>
  </si>
  <si>
    <t>Formato de evaluación de la capacitación</t>
  </si>
  <si>
    <r>
      <t>Hallazgo No. 10 Observaciones en Contrato No. 128 de 2011</t>
    </r>
    <r>
      <rPr>
        <sz val="11"/>
        <rFont val="Arial"/>
        <family val="2"/>
      </rPr>
      <t xml:space="preserve">
En el Plan de Adquisiciones la UCP tiene contemplado la categoría 2 - Asistencia Técnica, para un especialista en geotecnia y pavimentos con un monto de $40 millones.  Sin embargo sólo hasta noviembre de 2011, realiza la contratación No. 128/2011 por $30 millones, el cual tuvo una ejecución de 68 horas, equivalentes a $7,16  millones (27.2%), dejando por ejecutar $23 millones, pese a los necesidades de acompañamiento que tienen los entes gestores con las patologías de pavimentos , diseños, seguimiento a especificaciones técnicas.</t>
    </r>
  </si>
  <si>
    <t xml:space="preserve">debilidades en la planeación y en la definición del alcance de la consultoría  </t>
  </si>
  <si>
    <t>Por tanto, se concluye que esta consultoría no cumplió con las obligaciones relacionadas en los términos de referencia como  la cobertura a todos los entes y la capacitación en la implementación del sistema de gestión de pavimentos.</t>
  </si>
  <si>
    <t>Adelantar el proceso de contratación con el plazo suficiente de ejecución del contrato.</t>
  </si>
  <si>
    <t>Fortalecer el acompañamiento a los entes gestores en los tema de pavimentos e implementación del sistema de gestión de pavimentos.</t>
  </si>
  <si>
    <t>Acompañamiento técnico</t>
  </si>
  <si>
    <t xml:space="preserve">Contrato </t>
  </si>
  <si>
    <t>Adelantar capacitación en la implementación del Sistema de gestión de pavimentos</t>
  </si>
  <si>
    <t>Capacitación</t>
  </si>
  <si>
    <r>
      <t>Hallazgo No. 11 Observaciones en Contrato 45 de 2011</t>
    </r>
    <r>
      <rPr>
        <sz val="11"/>
        <rFont val="Arial"/>
        <family val="2"/>
      </rPr>
      <t xml:space="preserve">
Se observa por cuanto la persona seleccionada no cumplía con el perfil  exigido en los términos de referencia, lo anterior se deduce por cuanto la evaluación de la entrevista es de fecha 7 de marzo de 2011, y el consultor seleccionado aún no tenia acreditado el titulo de especialización, pues de acuerdo a los documentos que reposan en el contrato, el titulo de especialización es de fecha 28 de marzo de 2011. Aunado a que la No Objeción del Banco fue del 8 de marzo de 2011.
</t>
    </r>
  </si>
  <si>
    <t>debilidades en la etapa de selección de esta consultoría</t>
  </si>
  <si>
    <t xml:space="preserve">Si bien el contrato se firmó el 14 de abril de 2011, lo anterior, afecta la objetividad en el proceso de selección.   </t>
  </si>
  <si>
    <t xml:space="preserve">Ajustar los requisitos para cada perfil en el manual de contratación y dar estricto cumplimiento a ellos. </t>
  </si>
  <si>
    <t>Fortalecer la objetividad en el proceso de selección.</t>
  </si>
  <si>
    <r>
      <t>Hallazgo No. 12 Observaciones en Contrato 13/2011</t>
    </r>
    <r>
      <rPr>
        <sz val="11"/>
        <rFont val="Arial"/>
        <family val="2"/>
      </rPr>
      <t xml:space="preserve">
De acuerdo a los informes mensuales de actividades presentados por la consultora, se observa que esta consultoría se centró en el apoyo a la Unidad Coordinadora y básicamente al seguimiento al Plan de Adquisiciones y de Mejoramiento y no se desarrollaron algunas de las actividades previstas en el Numeral 5. Alcance de la Consultoría de los Términos de Referencia, tales como el No 4 y 7 . Adicionalmente en los documentos del contrato, no se encontró explicación respecto de la no ejecución de estas actividades. 
</t>
    </r>
  </si>
  <si>
    <t>Incumplimiento de las actividades contempladas en el alcance de la consultoría</t>
  </si>
  <si>
    <t>Lo anterior impide realizar una evaluación objetiva de la consultoría y refleja que en los términos de referencia se establecen actividades que no necesariamente se pueden desarrollar, pese a las debilidades que aun se presentan en los entes gestores en temas contractuales o las mismas no son necesarias.</t>
  </si>
  <si>
    <t>Ajustar el informe de actividades para incluir todos los componentes de los términos de referencia de los consultores.</t>
  </si>
  <si>
    <t>Fortalecer el seguimiento para garantizar el cumplimiento de los objetos contractuales</t>
  </si>
  <si>
    <t>Informe de Actividades ajustado</t>
  </si>
  <si>
    <r>
      <t>Hallazgo No. 13 Sistema de Información, Seguimiento y Evaluación de Transporte Urba</t>
    </r>
    <r>
      <rPr>
        <sz val="11"/>
        <rFont val="Arial"/>
        <family val="2"/>
      </rPr>
      <t xml:space="preserve">no.
Al realizar consulta en el Sistema de Información, Seguimiento y Evaluación de Transporte Urbano link disponible en la página Web del Ministerio de Transporte, se encontró que los indicadores definidos  están desactualizados, por cuanto algunos proyectos (entes gestores) no han registrado la información para el cálculo de los mismos, mientras que otros la presentan incompleta.  
</t>
    </r>
  </si>
  <si>
    <t>debilidades en la gestión de la información por cuanto la UCP y los entes gestores no han actualizado el Sistema de Información, Seguimiento y Evaluación de Transporte Urbano.</t>
  </si>
  <si>
    <t xml:space="preserve">Lo anterior, no permite conocer el estado actual de los proyectos, realizar un comparativo entre ciudades, establecer el impacto generado sobre la población objetivo, siendo este un requisito exigido por el Banco para la Evaluación del Proyecto. </t>
  </si>
  <si>
    <t xml:space="preserve">Seguimiento a la actualización de los indicadores </t>
  </si>
  <si>
    <t>Mejorar el cumplimiento de los reportes.</t>
  </si>
  <si>
    <t>Recordatorios enviados</t>
  </si>
  <si>
    <r>
      <t>Hallazgo No. 14 Administración de Archivos.</t>
    </r>
    <r>
      <rPr>
        <sz val="11"/>
        <rFont val="Arial"/>
        <family val="2"/>
      </rPr>
      <t xml:space="preserve">
Se observó que en las distintas áreas e instalaciones de Transcaribe S.A., se encontró de manera dispersa y desordenada: carpetas, cajas, documentos y AZ, correspondientes al Archivo de Gestión Documental de la Organización, que no cumplen con las disposiciones relacionadas con garantizar los espacios y las instalaciones necesarias para el correcto funcionamiento de sus archivos. 
</t>
    </r>
  </si>
  <si>
    <t>Lo anteriormente expuesto, se origina en el incumplimiento de las disposiciones que en materia archivística establece la Ley 594 de 2000, artículo 11 al 16.</t>
  </si>
  <si>
    <t>circunstancias que consecuentemente pueden llevar a considerar la pérdida de información vital de su historial documental, y la presunta generación de multas y sanciones administrativas por parte del Archivo General de la Nación.</t>
  </si>
  <si>
    <t xml:space="preserve">Requerir a Transcaribe  para que actualicen los archivos de acuerdo con las normas de la LEY 594 del 2000 </t>
  </si>
  <si>
    <t>Propender por el manejo adecuado de los archivos del proyecto.</t>
  </si>
  <si>
    <r>
      <t>Hallazgo No. 15 Administración de Riesgos.</t>
    </r>
    <r>
      <rPr>
        <sz val="11"/>
        <rFont val="Arial"/>
        <family val="2"/>
      </rPr>
      <t xml:space="preserve">
Se estableció que la Oficina de Control Interno, en su informe de gestión de la vigencia  2011, no hace alusión específica a las principales falencias y riesgos que en materia de contratación y administrativa ha presentado Transcaribe S.A., en el desarrollo y ejecución del Proyecto SITM, como de las acciones de mejora que contribuyeron a la mitigación de su impacto para la salvaguarda de los intereses del proyecto. 
</t>
    </r>
  </si>
  <si>
    <t xml:space="preserve">lo que conlleva presuntamente a que se quebrante lo dispuesto en los manuales de contratación e interventoría para la imposición y el cobro de multas por incumplimientos, derivando la ampliación o dilatación de plazos no justificados para la entrega de las obras, autorización de mayor cantidad de obra o en su defecto a que se generen unos presuntos sobrecostos por mayor permanencia en obras por deficiencias técnicas de construcción o de obras no previstas, las cuales no están justificadas a través del correspondiente documento CONPES. </t>
  </si>
  <si>
    <t>Los expuesto, no permite determinar  la eficacia y efectividad de los mecanismos de control en materia contractual, como son seguimiento y monitoreo a los informes de las interventoría contratadas, así como la prevención de los riesgos para su mitigación y administración.</t>
  </si>
  <si>
    <t>Solicitar las acciones de mejoramiento al ente gestor para subsanar este hallazgo</t>
  </si>
  <si>
    <t>Mitigar los riesgo por falta de seguimiento y control</t>
  </si>
  <si>
    <t xml:space="preserve">Hacer seguimiento a las acciones de mejoramiento </t>
  </si>
  <si>
    <t>Reuniones trimestrales de seguimiento</t>
  </si>
  <si>
    <t>Acta de Reunión</t>
  </si>
  <si>
    <r>
      <t>Hallazgo No. 16 Software Contable.</t>
    </r>
    <r>
      <rPr>
        <sz val="11"/>
        <rFont val="Arial"/>
        <family val="2"/>
      </rPr>
      <t xml:space="preserve">
El ente gestor cuenta con un software integrado contable y financiero (Sistema Integrado Ofimático) en el cual se registran todas las operaciones de Presupuesto, Tesorería y Contabilidad. Sin embargo, la respuesta que aparece en el Cuestionario de Control Interno Contable a la pregunta de si la entidad opera en una ambiente de sistema integrado de información tiene una calificación de 3, mostrando falencias en el software adquirido. 
</t>
    </r>
  </si>
  <si>
    <t>deficiencias en el software contable adquirido.</t>
  </si>
  <si>
    <t xml:space="preserve">Lo que conlleva presuntamente a que se generen riesgos de índole contable que se materializan cuando los hechos económicos, financieros, sociales y ambientales no se incluyen en el proceso contable o, habiendo sido incluidos, no cumplan con lo dispuesto en el Régimen de Contabilidad Pública, con respecto a cada una de las áreas o procesos encargados de producir o suministrar información contable.
</t>
  </si>
  <si>
    <t>Hacer seguimiento a las acciones de mejoramiento propuestas por el Ente Gestor.</t>
  </si>
  <si>
    <r>
      <t>Hallazgo No. 17 Saldos Contrarios a su Naturaleza - En Cuentas del Pasivo.</t>
    </r>
    <r>
      <rPr>
        <sz val="11"/>
        <rFont val="Arial"/>
        <family val="2"/>
      </rPr>
      <t xml:space="preserve">
Se observó que en el Balance de Prueba de Metroplús, La cuenta 24010291 – Cuentas por Pagar – Proyectos de Inversión - Adquisición de Bienes y Servicios –Otros Usos – tiene un saldo con naturaleza contraria, débito, por un millón de pesos. Esto se presenta por falta de conciliación contable.
</t>
    </r>
  </si>
  <si>
    <t>Lo anteriormente expuesto se origina en debilidades del Sistema de Control Interno Contable relacionadas con la falta de monitoreo y seguimiento a las actividades del proceso contable que tienen que ver con la no depuración de cifras y oportuna conciliación de cuentas con terceros</t>
  </si>
  <si>
    <t xml:space="preserve"> que conllevan a que se genere este tipo de inconsistencias y que comporta una falta de confiabilidad en los saldos de las cuentas anteriormente referenciadas. </t>
  </si>
  <si>
    <t>comunicación</t>
  </si>
  <si>
    <r>
      <t xml:space="preserve">Hallazgo No. 18 Depuración y Conciliación de Saldos – En Cuentas del Pasivo. </t>
    </r>
    <r>
      <rPr>
        <sz val="11"/>
        <rFont val="Arial"/>
        <family val="2"/>
      </rPr>
      <t xml:space="preserve">
En el año 2008, al separar a Metroplús en dos empresas, una de funcionamiento y la otra de proyectos, se realizaron asientos en una y otra. Al cierre de la vigencia de 2011 existen diferencias, por $257 millones, en los Balances de Prueba de Metroplús (Funcionamiento) y el del Proyecto en la cuenta 2453012006 – Recursos Recibidos en Administración – Otros Aportes Ente Gestor. El de Metroplús tiene un saldo de $9.218 millones y el del Proyecto $9.475 millones. 
</t>
    </r>
  </si>
  <si>
    <t xml:space="preserve">Se presenta como resultado de la falta de conciliación y depuración de cifras que permitan establecer que toda la información revelada en los estados contables debe ser susceptible de comprobaciones y conciliaciones exhaustivas o aleatorias, internas o externas, que acrediten y confirmen su confiabilidad, relevancia y comprensibilidad, observando siempre la aplicación estricta del Régimen de Contabilidad Pública para el reconocimiento y revelación de las transacciones, hechos y operaciones realizadas por el ente público. </t>
  </si>
  <si>
    <t>Circunstancias que afectan el control y optimización de los recursos públicos, puestos bajo la administración del ente gestor en procura de una gestión pública eficiente y transparente, con el fin de revelar información contable que interprete la realidad financiera, económica, social y ambiental.</t>
  </si>
  <si>
    <r>
      <t>Hallazgo No. 19 Depuración y Conciliación de Saldos – En Cuentas de Orden por el contrario.</t>
    </r>
    <r>
      <rPr>
        <sz val="11"/>
        <rFont val="Arial"/>
        <family val="2"/>
      </rPr>
      <t xml:space="preserve">
La contrapartida de la cuenta 9355 es la 991522, pero en la primera hay un total de $429.144 millones y en la 991522 el total es de $375.573 millones, para una diferencia de $53.571 millones (Metroplús y Proyecto). Lo mismo sucede con las cuentas 9390 ($495.309) y la 991590 ($548.879 millones) generando la misma diferencia ($-53.571 millones).
</t>
    </r>
  </si>
  <si>
    <t xml:space="preserve"> lo cual se origina en debilidades del Sistema de Control Interno Contable relacionadas con la falta de monitoreo y seguimiento a las actividades del proceso contable que tienen que ver con la no depuración de cifras y oportuna conciliación de cuentas con terceros, </t>
  </si>
  <si>
    <t>que conllevan a que se genere este tipo de inconsistencias y que comporta una falta de confiabilidad en los saldos de las cuentas anteriormente referenciadas.</t>
  </si>
  <si>
    <r>
      <t>Hallazgo N° 20 Manejo Recursos Nación BIRF</t>
    </r>
    <r>
      <rPr>
        <sz val="11"/>
        <rFont val="Arial"/>
        <family val="2"/>
      </rPr>
      <t xml:space="preserve">
El Convenio de Cofinanciación, establece que los aportes que la Nación  girará a Metrolínea deberán instrumentarse de manera que el desembolso de los recursos evite que éstos permanezcan ociosos, es decir, que  se realicen siempre y cuando el desarrollo del Proyecto lo requiera, de acuerdo con lo establecido en el Conpes 3368 y en Reglas Relativas a los Aportes del Convenio de Cofinanciación donde describe: “Los recursos que aporte la Nación no podrán destinarse a financiar montos por encima de los previstos en la cláusula 2.2, ni para componentes no elegibles.  Metrolínea canceló con recursos del crédito Nación BIRF, el valor de $3.099.964.459,  debiendo ser asumidos con recursos Otras Fuentes Nación, valores reintegrados a la cuenta crédito Nación BIRF, mediante comprobante de ingreso  N° 2011000111 del 04/11/2011.</t>
    </r>
  </si>
  <si>
    <t xml:space="preserve">hecho que se presenta por falta de control en el manejo de los recursos teniendo en cuenta la destinación especifica de acuerdo con las fuentes de financiación del proyecto.
</t>
  </si>
  <si>
    <t>situación que afecta la eficiencia  de la gestión de los recursos del crédito BIRF Nación y pone en riesgo su eficacia</t>
  </si>
  <si>
    <r>
      <t>Hallazgo N° 21 Gasto No Elegible</t>
    </r>
    <r>
      <rPr>
        <sz val="11"/>
        <rFont val="Arial"/>
        <family val="2"/>
      </rPr>
      <t xml:space="preserve">
En la cláusula 3 Diferencias entre el valor estimado y el valor final del Proyecto del SITM, del Convenio de Cofinanciación  del proyecto, contempla “Los mayores valores en infraestructura que resulten de la ejecución del presente Convenio respecto a aquellos determinados en la Cláusula 2.1, así como las modificaciones, cambios y contingencias que se deriven de los diseños de ingeniería de detalle o los diseños operacionales del SITM que involucren un mayor valor del proyecto estarán en su totalidad a cargo de Bucaramanga, del Área Metropolitana y/o de Metrolínea. Sin embargo Metrolínea registra en la cuenta Nº 8915062000 Recursos Nación Birf el valor de $74.221.040, correspondiente a 13 vigas  no utilizadas en el proyecto.  
</t>
    </r>
  </si>
  <si>
    <t>hecho que se presenta por fallas en la planeación, por cuanto se efectuaron cambios en los diseños por el contratista Vergel Castellanos  aprobados  por la interventoría contratada INTERPRO- ETA, quienes ejecutaron la obra posterior a la rescisión del contrato Nº 007 de noviembre 20 de 2006, firmado inicialmente por el Contratista Vargas Velandia hoy XIE S.A.;</t>
  </si>
  <si>
    <t>situación que genera una disminución de los recursos aportados al proyecto por la Nación con fuente de financiación del BIRF, al no constituirse en obra civil como gasto elegible, que es el objeto de la financiación con recursos Nación BIRF, del convenio de cofinanciación.</t>
  </si>
  <si>
    <r>
      <t>Hallazgo N° 22 Responsabilidad Entes Territoriales</t>
    </r>
    <r>
      <rPr>
        <sz val="11"/>
        <rFont val="Arial"/>
        <family val="2"/>
      </rPr>
      <t xml:space="preserve">
En el Convenio de Cofinanciación  se estipula que "Bucaramanga, el Área Metropolitana y Metrolínea asumirán la totalidad de los riesgos y Costos Adicionales del Proyecto de acuerdo con la distribución de estos en cada una de las partes. Los costos en que asuman las partes por estos esquemas no podrán ser pagados con recursos de la Nación” y de acuerdo con el derecho de petición Nº 201112-159670 de la CGN frente al subtema reconocimiento contable de los Litigios  que expone “ … el reconocimiento contable de los litigios, demandas y laudos arbitrales en contra de METROLÍNEA  deben estar a cargo de los Municipios involucrados conforme se haya convenido y en atención a lo dispuesto en el “procedimiento contable para el reconocimiento y revelación de los procesos judiciales, laudos arbitrales sobre las cuentas bancarias”.  No obstante, se evidencia que Metrolínea no ha socializado a los Entes Territoriales, la obligación que tienen de registrar en su contabilidad, los procesos judiciales, laudos arbitrales, conciliaciones extrajudiciales y embargos decretados y ejecutados sobre las cuentas bancarias, en contra de Metrolínea, como también sobre la obligación de responder por los fallos en contra, para que tomen las medidas necesarias.
</t>
    </r>
  </si>
  <si>
    <t>hecho que se presenta por falta de comunicación entre los municipios y el Ente Gestor Metrolínea, situación que genera la posibilidad de futuros problemas financieros, por las acciones que puedan emprender los demandantes en contra del Ente Gestor.</t>
  </si>
  <si>
    <t>no se han registrado en la contabilidad de los entes territoriales los litigios y laudos arbitrales, en consecuencia aparecen como responsable Metrolínea.</t>
  </si>
  <si>
    <r>
      <t>Hallazgo N° 23 Notas a los Informes Financieros</t>
    </r>
    <r>
      <rPr>
        <sz val="11"/>
        <rFont val="Arial"/>
        <family val="2"/>
      </rPr>
      <t xml:space="preserve">
En el Manual Financiero del proyecto establece que: “Con carácter obligatorio se deben presentar las notas explicativas a los informes financieros y al desarrollo del proyecto que reflejan  las particularidades sobre el manejo de la información contable estructurada de acuerdo con el Catálogo de Cuentas, que por su importancia deben revelarse, de manera que permita obtener elementos sobre el tratamiento contable y los saldos de las cuentas...".  No obstante, se observa que la Entidad al elaborar la Nota N°8 a los informes financieros - Cuentas por Pagar, correspondiente al saldo de las obligaciones contraídas para el desarrollo del SITM como son construcción, interventoría, redes de servicios públicos, predios y plan de manejo ambiental, no reflejó $25.704.998 y en la Nota Nº 4: Recursos entregados En Administración, no presentó $1.940.928; además no revela la desagregación de la cuenta 142404001 recursos BIRF-Nación por $4.590.838.110 sobre la cual existen compromisos adquiridos, situaciones que pueden afectar el futuro de la estabilidad económica de la Entidad.  
</t>
    </r>
  </si>
  <si>
    <t>hecho que se presenta por  debilidades de control en los procedimientos que conlleva dicho proceso, situación que genera dificultades en la interpretación de la información financiera.</t>
  </si>
  <si>
    <t xml:space="preserve">No se realiza un análisis de todas las cifras consignadas en los informes financieros y no se informa sobre las limitaciones y deficiencias generales de tipo operativo o administrativo que inciden en el desarrollo del proceso contable y afecten la consistencia y razonabilidad de las cifras.  </t>
  </si>
  <si>
    <r>
      <t>Hallazgo N° 24. Variaciones en el Informe de Estado de Inversión Acumulada</t>
    </r>
    <r>
      <rPr>
        <sz val="11"/>
        <rFont val="Arial"/>
        <family val="2"/>
      </rPr>
      <t xml:space="preserve">
En el Manual Financiero se establece que la información relativa a las “Entradas en efectivo”  corresponde a los recaudos efectivos por fuentes de financiación (Nación-BIRF, Nación Otras Fuentes, Aportes Entes Territoriales) de acuerdo con los documentos de Cofinanciación. El PRESUPUESTO DE INGRESOS representa el valor total del perfil de aportes de las diferentes vigencias, para la ejecución del proyecto SITM,  determinado en el convenio de cofinanciación y sus modificaciones. Cuando en los Convenios de Cofinanciación estén definidos los valores en pesos constantes de un año de referencia, para su registro en este informe  se deben actualizar a pesos corrientes y en las notas explicativas a los Estados Financieros se debe indicar la fórmula aplicada de acuerdo al convenio   y/o los supuestos económicos  utilizados  para su actualización. En el informe presentado a la UCP Crédito  BIRF 7231-CO, adicionales  7457-CO y 7739-CO, Informes de Seguimiento Financiero Estado de Inversión Acumulada,  al realizar el comparativo de los saldos del Informe del Tercer Trimestre de 2011 frente a los Saldos del informe del Cuarto Trimestre, se presentan diferencias no justificadas.  
</t>
    </r>
  </si>
  <si>
    <t>Hecho que se presenta por falta de control en la conciliación de saldos, situación que genera desinformación e incertidumbre del valor real de los aportes del BIRF al Proyecto, registrados en el Estado de Inversión Acumulada.</t>
  </si>
  <si>
    <t>subestima el valor del crédito BIRF (columna 22 del informe Estado de Inversión acumulada)</t>
  </si>
  <si>
    <r>
      <t>Hallazgo N° 25 Registro Contable Inversión Acumulada</t>
    </r>
    <r>
      <rPr>
        <sz val="11"/>
        <rFont val="Arial"/>
        <family val="2"/>
      </rPr>
      <t xml:space="preserve">
Revisado el informe financiero denominado Balance de Prueba correspondiente al tercer y cuarto trimestre de 2011, elaborados por el Ente Gestor Megabús S.A. con destino a la Unidad Coordinadora del Proyecto del Ministerio de Transporte, se encontró que en el registro contable del valor acumulado de la ejecución del proyecto de inversión en el SITM-AMCO en la subcuenta 935502- Ingresos, no se utilizó la contrapartida en la subcuenta acreedora de control por contra 991522- Ejecución de Proyectos de Inversión, Inobservando de esta manera la dinámica contemplada en el Catalogo de Cuentas del Plan General de Contabilidad Pública y el numeral 2.4.1.29 Registro de los Aportes Acumulados del Proyecto del Manual Financiero para entes gestores de los SITM.
</t>
    </r>
  </si>
  <si>
    <t xml:space="preserve">Lo anterior se ocasiona por la falta de mecanismos de verificación y control que permitan advertir oportunamente el problema, </t>
  </si>
  <si>
    <t>lo que puede ocasionar distorsiones en la información contable que se rinde a los diferentes usuarios, afectando la característica de la confiabilidad.</t>
  </si>
  <si>
    <r>
      <t>Hallazgo No. 26 Debilidades del Sistema de Control Interno Contable.</t>
    </r>
    <r>
      <rPr>
        <sz val="11"/>
        <rFont val="Arial"/>
        <family val="2"/>
      </rPr>
      <t xml:space="preserve">
• No existe una política de control interno contable para  que el Ministerio de Transporte a través de la UMUS, opere conjuntamente con los gestores en un sistema integrado de información, que le permita prevenir y mitigar los riesgos de llevar a cabo interfases por la incompatibilidad en la utilización de software contables diferentes.  
• La información contable consolidada por la UMUS y elaborada por los gestores, no replantea la formulación de políticas de identificación, administración de los riesgos del proceso contable y sus controles. 
•  La UMUS no ha implementado una política de depuración permanente y de sostenibilidad de la información contable remitida para su consolidación. 
• Las Oficinas de Control Interno no cuentan con procedimientos para evaluar la información contable y financiera que es remitida  a la UMUS.
• El archivo de gestión documental del proceso de consolidación contable y financiera que lleva la UMUS, no tiene implementadas Tablas de Retención Documental.
</t>
    </r>
  </si>
  <si>
    <t xml:space="preserve">•  La Unidad de Movilidad Urbana Sostenible como en cada uno de los Entes Gestores relacionados con el Proyecto de los Sistemas Integrados de Transporte Masivo se presentan siguientes debilidades con respecto al Sistema del Control Interno Contable gestores.
•  El Manual Financiero en sus páginas 142 y 143 se limita a señalar el procedimiento de consolidación de la información contable de los Entes Gestores y los anexos, formatos para el trámite de las solicitudes de desembolso del Crédito BID para el proyecto de Santiago de Cali, ejemplos y Otros reportes.
• Teniendo en cuenta las observaciones presentadas por concepto de saldos contrarios a su naturaleza en cuentas del pasivo que presenta Metroplús y lo reseñado en auditoría pasadas por la CGR. 
• La UMUS no tiene implementadas Tablas de Retención Documental para el proceso de consolidación conforme a  la Ley 594/2000.
</t>
  </si>
  <si>
    <t>lo anterior afecta la   elaboración y presentación de los Informes Financieros Consolidados y de otra parte no se han detectado los riesgos del proceso de consolidación de la información financiera.</t>
  </si>
  <si>
    <t xml:space="preserve">Actualización del manual financiero. </t>
  </si>
  <si>
    <t xml:space="preserve">Disponer de una herramienta que permita un adecuado registro y análisis de la información financiera de los entes gestores. </t>
  </si>
  <si>
    <t xml:space="preserve">Manual financiero. </t>
  </si>
  <si>
    <t xml:space="preserve">Actualizar las tablas de retención documental  </t>
  </si>
  <si>
    <t xml:space="preserve">Archivo financiero actualizado   </t>
  </si>
  <si>
    <t>Archivo financiero</t>
  </si>
  <si>
    <t>AUDITORIA ESPECIAL UNIDAD COORDINADORA DE TRANSPORTE MASIVO - SEGUNDO SEMESTRE 2011</t>
  </si>
  <si>
    <t xml:space="preserve"> Debilidades en la solución informática. Administrativo - Disciplinario   De acuerdo con la información suministrada por la entidad en oficio N° 20114010605951 del 24 de noviembre de 2011 suscrito por la Coordinadora del RUNT  se pudo evidenciar que de acuerdo a lo pactado en la clausula Primera del Otrosí 8 del 30 de julio de 2010 del contrato de concesión  N° 033 de 2007 y lo manifestado por la interventoría en  su informe correspondiente al mes 45 relación con el informe de avance mensual de la concesión RUNT, correspondiente al mes de julio de 2011, haciendo alusión al mismo otrosí; se  evidencia que  no ha sido implementada y puesta en funcionamiento una solución informática que permita a los usuarios del sistema cargar directamente la información alusiva a los registros administrados por la concesión con el propósito de fortalecer la integridad, disponibilidad y certeza del sistema de conformidad con las condiciones técnicas, tecnológicas  y de operación previstas para el sistema RUNT.</t>
  </si>
  <si>
    <t>Al respecto, el Ministerio aduce que es necesario hacer acuerdos de medición para ello, sin embargo, a la fecha no hay evidencia de dichos acuerdos, esta obligación debía cumplirse dentro de los dos meses contados  a partir de la legalización de dicho otrosí para la primera fase y para la segunda fase  con la entrada en operación de cada registro.</t>
  </si>
  <si>
    <t xml:space="preserve">Con lo anterior, se están pretermitiendo presuntamente las obligaciones contractuales que  impone el Estatuto General de Contratación Pública en su numeral 1° del artículo  4o. del Estatuto General de  contratación (DE LOS DERECHOS Y DEBERES DE LAS ENTIDADES ESTATALES), establece que para  la consecución de los fines Estatales exigirán del contratista la ejecución  idónea y oportuna del objeto contratado, e igualmente en su  artículo 5° preceptúa las obligaciones de los contratistas. 
</t>
  </si>
  <si>
    <t>Exigir a la Concesión RUNT el cumplimiento de los estipulado en las cláusulas primera, segunda, tercera y cuarta del Otrosí No. 8 del Contrato 033 de 2007, en cuanto al desarrollo e implementación de los cuatros (4) Registros de la Fase II del contrato.</t>
  </si>
  <si>
    <t>Culminar el desarrollo e implementación de los cuatros (4) registros de la Fase II del contrato 033 de 2007 -  RNRyS, RNAT, RNMA y RNET</t>
  </si>
  <si>
    <t>Elaboración de un Plan de Mejoramiento con la Concesión RUNT que incorpore un cronograma con las fechas de implementación de los cuatros (4) registros de la Fase II del contrato 033 de 2007.</t>
  </si>
  <si>
    <t>Plan de Mejoramiento y Cronograma</t>
  </si>
  <si>
    <t>Dirección de Transporte y Tránsito, Supervisión Contrato – Coordinación RUNT, Grupo RUNT, Concesión RUNT, Subdirección Tránsito,  Subdirección de Transporte y apoyo Oficina de Informática</t>
  </si>
  <si>
    <t>Los Otrosíes 2, 3, 4, 5, 6 y 8 del Contrato de Concesión 033 de 2007, no  evidencian la inclusión de actas suscritas por el Comité Asesor de Licitaciones y Contratos, ni de oficios provenientes del Interventor del Contrato dentro de los términos establecidos  en el Numeral 38 del capítulo 1° y numeral 9° del capítulo 2 de la Resolución 1444 de 2001. De otra parte, algunas de las actividades desarrolladas en el Contrato, fueron prorrogadas extemporáneamente, es decir cuando ya había prescrito el término para culminar su ejecución, situación que se pudo determinó en los otrosíes 3, 4, 5 y 8  de este Contrato de Concesión.</t>
  </si>
  <si>
    <t>En caso que sea necesario y procedente realizar una adición en valor o plazo al Contrato de Concesión 033 de 2007, cumplir con el procedimiento establecido en el Manual de Interventoría y Supervisión para la elaboración y aprobación de la respectiva modificación.</t>
  </si>
  <si>
    <t>Comunicaciones de la Concesión,  Interventoría y la Unidad Ejecutora. Acta de aprobación del Comité Asesor de Licitaciones y Contratos.</t>
  </si>
  <si>
    <t>Dirección de Transporte y Tránsito, Supervisión Contrato – Coordinación RUNT, Oficina Jurídica y Comité Licitaciones y Contratos</t>
  </si>
  <si>
    <t xml:space="preserve"> Registros  1ª etapa fase de construcción. Administrativo y Disciplinario
De acuerdo a la información suministrada por la entidad en oficio N° 20114010605951 del 24 de noviembre de 2011 suscrito por la Coordinadora del RUNT , el Registro Nacional de Infracciones de Tránsito y Transporte- RNITT -no ha sido implementado, El registro Nacional de Seguros –RNS-se ha implementado con un bajo grado de desarrollo, por lo que requiere de ajustes y validaciones, El Registro Nacional de Automotores –RNA y El Registro Nacional de Licencias de Transito-RNLT  presentan defectos en la construcción del Software,  El Registro Nacional de Conductores-RNC- está operando hace aproximadamente un año, pero necesita ajustes y validaciones que no han sido implementadas, El Registro Nacional de Centros de Enseñanza Automovilística-RNCEA- necesita ajustes para su nueva funcionalidad acordes a lo establecido en el Decreto 1500 de 2009 y  el Registro Nacional de Personas Naturales y Jurídicas  -RNPNJ- Tiene incompleta su funcionalidad; estos registros,  según la clausula tercera del contrato debían implementarse  en la primera etapa de la fase de construcción, antes de la finalización del mes 18 contado a partir de la suscripción del Acta de Inicio de Ejecución del Contrato (30/04/2009), fecha que en el otrosí 4 fue postergada para el 17 de junio de 2009 y en el Otrosí 5 para el 30 de septiembre de 2009.
</t>
  </si>
  <si>
    <t xml:space="preserve">Lo anterior, deja en evidencia la ausencia de la debida diligencia con que debe  actuar el Ministerio para exigir al contratista el cumplimiento de sus obligaciones e imponer las sanciones que de acuerdo a la Ley le son permitidas para tal fin, </t>
  </si>
  <si>
    <t>por lo cual se podría generar presuntamente las sanciones previstas en el Código Único disciplinario  Ley 734 de 2002.</t>
  </si>
  <si>
    <t>Exigir a la Concesión RUNT el cumplimiento de sus obligaciones contractuales en relación con lo estipulado en la cláusula tercera del contrato 033 de 2007, para los Registros y Funcionalidades de la Fase I.</t>
  </si>
  <si>
    <t>Subsanar los incumplimientos de la Concesión RUNT que fueron sancionados por el Ministerio de Transporte mediante la Resolución No. 5591 de 15-dic-11 en relación con los registros y funcionalidades de la Fase I del contrato 033 de 2007.</t>
  </si>
  <si>
    <t>Elaboración de un Plan de Mejoramiento con la Concesión RUNT que incorpore un cronograma con las fechas de implementación de las modificaciones e implementaciones a los Registros y Funcionalidades de la Fase I del contrato 033 de 2007.</t>
  </si>
  <si>
    <t>Dirección de Transporte y Tránsito, Supervisión Contrato – Coordinación RUNT, Grupo RUNT, Concesión RUNT, Subdirección Tránsito y Subdirección de Transporte.</t>
  </si>
  <si>
    <t>Hallazgo N° 4 Inicio de operaciones incumpliendo con las condiciones pactadas. Administrativo-Disciplinario y Fiscal
El parágrafo primero de la cláusula segunda del Contrato 033 de 2007 establece que el objeto del contrato deberá ser cumplido por el CONCESIONARIO en forma continua, ininterrumpida, oportuna, eficiente, eficaz, en un todo, conforme con los principios que orientan el ejercicio de la función pública contenidos en la Constitución Política de Colombia, artículo 209 y en el artículo 2 del Código Contencioso Administrativo y atendiendo los niveles de servicio y operación establecidos en el Anexo B Condiciones de Operación, en el Pliego de Condiciones y en el presente Contrato. 
En la cláusula tercera del Contrato de Concesión 033 de 2007 se estipula que el término de su ejecución es de 11 años y 6 meses, contados a partir de la suscripción del Acta de Inicio de Ejecución del Contrato; la tercera fase, es decir la de Operación, Actualización y Mantenimiento iniciará con el Acta de Aceptación del Sistema de Información desarrollado e implementado durante la primera etapa de la Fase de Construcción .
El Concesionario dio iniciación a la Fase de Operación, actualización y mantenimiento, el 03 de noviembre de 2009, la cual según el contrato estaba pactado en el numeral 3.3 de la cláusula tercera para iniciar con la suscripción del acta de aceptación del sistema de información, situación que fue modificada en primer término con el Otrosí 4 suscrito el 29 de  abril de 2009 según el cual empezaría el 17 de junio de 2009, posteriormente mediante Otrosí 5 del 16 de junio de 2009, se acordó su iniciación para el 1° de octubre de 2009 y con el Otrosí 6 de septiembre 30 de 2009 se determina como fecha de inicio el 7 de octubre de 2009.  
El Ministro de Transporte, mediante Circular N° 7 del 22 de octubre de 2009 “…informa que a partir del 3 de noviembre de 2009, todos los organismos de Tránsito departamentales y municipales, así como las Direcciones Territoriales en el país estarán conectados  en línea y tiempo real con el RUNT. Por esta razón, las únicas entidades financieras autorizadas por la Dirección General de Crédito Público y del Tesoro Nacional, para recaudar los derechos de Transito y Trasporte correspondientes al Ministerio de Transporte, son … “; de esta forma, sin el requisito sine qua non de la suscripción del Acta, el Concesionario dio inicio a la fase de Operación, actualización y mantenimiento y con ello empezó a recaudar el valor de las tarifas, ya que dicha Acta fue suscrita hasta el 18 de marzo de 2010, es decir 4 meses y 15 días después, lapso de tiempo en el cual se recaudaron estas tarifas de manera informal. 
Teniendo en cuenta que las Cláusulas Octava y Novena del Contrato 033 de 2007, establecen el valor del contrato y la contraprestación por la ejecución de las labores objeto del mismo, el Concesionario ha recibido un porcentaje equivalente al 80% de las tarifas por registros y expedición de certificados, así como de las demás compensaciones cedidas por el Ministerio durante la fase de Operación, Actualización y Mantenimiento del contrato; de esta manera, el Concesionario, sin el debido cumplimiento de requisitos,  percibió  desde el día 03 de noviembre de 2009 a marzo 18 de 2010, la suma de $7.820.049.555.  Lo anterior, podría contener presunto alcance fiscal en la cuantía indicada, y disciplinario, por presunto incumplimiento de las obligaciones pactadas en las cláusulas décima y numerales 3.2 y 3.3 del parágrafo de la cláusula tercera del Contrato 033 de 2007, artículo 3º, 23 y numeral 4º del artículo 32 de la Ley 80 de 1993 y artículo 35 de la Ley 734 de 2001 entre otros.</t>
  </si>
  <si>
    <t>El Concesionario, sin el debido cumplimiento de requisitos,  dio inicio a la fase de Operación, actualización y mantenimiento del RUNT</t>
  </si>
  <si>
    <t>Recepción irregular de tarifas  desde el día 03 de noviembre de 2009 a marzo 18 de 2010 por la suma de $7.820.049.555</t>
  </si>
  <si>
    <t>Procedimiento jurídico, técnico y financiero en donde se estipulen las acciones que garanticen el cumplimiento del contrato.</t>
  </si>
  <si>
    <t>Oficina Jurídica,  Concesión RUNT y Consorcio PAI-RUNT</t>
  </si>
  <si>
    <t xml:space="preserve">Incumplimiento Ley de Archivo.  Administrativo y Disciplinario.
Las carpetas que hacen parte del contrato 033 de 2007, carecen de una Guía u Hoja de Ruta  que indique el contenido de cada una de ellas describiendo genéricamente fondos documentales  con sus características fundamentales de los mismos , organismos que los originan fechas y demás , </t>
  </si>
  <si>
    <t xml:space="preserve">situación que  deja en evidencia falta de cuidado con   los documentos que hacen parte del archivo documental de la entidad 
</t>
  </si>
  <si>
    <t xml:space="preserve">y que a mas de generar dificultad en el análisis y la consulta del proceso va en contra  de lo ordenado en La Ley General de Archivo 594 de 2000, lo cual tiene una presunta incidencia disciplinaria. </t>
  </si>
  <si>
    <t>Organizar el expediente objeto de observación (Contrato de Concesión No. 033 de 2007), de conformidad con la Ley General de Archivo</t>
  </si>
  <si>
    <t>Expediente</t>
  </si>
  <si>
    <t>Oficina Jurídica, Oficina de Contratos y Coordinación Grupo RUNT</t>
  </si>
  <si>
    <t>falta de gestión para exigir el debido cumplimiento de las obligaciones del contrato</t>
  </si>
  <si>
    <t xml:space="preserve">Con esta situación, presuntamente se está incumpliendo las obligaciones contraídas en  el contrato, dado que no se evidenció justificación o soporte de este retraso. 
</t>
  </si>
  <si>
    <t xml:space="preserve">Exigir a la Concesión RUNT el cumplimiento de sus obligaciones contractuales en relación con las respuesta oportunas que debe hacer a los requerimientos y solicitudes de la Interventoría y Supervisión del Contrato. </t>
  </si>
  <si>
    <t>Elaboración de un proyecto para el desarrollo e implementación de una herramienta de control de gestión documental.</t>
  </si>
  <si>
    <t>proyecto</t>
  </si>
  <si>
    <t>Supervisión Contrato – Coordinación RUNT,  Concesión RUNT</t>
  </si>
  <si>
    <t xml:space="preserve"> Incumplimiento  1ª  y 2ª etapa, fase de construcción.  Administrativo y Disciplinario
En el numeral 3.2.1. de la cláusula tercera del contrato, se pactó que la Primera Etapa de la Fase de construcción terminaría antes de finalizar el mes 18 contado a  partir de la suscripción del Acta de Inicio de Ejecución del Contrato de concesión  033 de 2007, esto es el 30 de septiembre de 2009 y al día siguiente  el inicio de la segunda fase (Numeral 3.2.2.).
Esta fecha fue postergada inicialmente en la Cláusula Primera del Otrosí  N° 4 suscrito el 29 de abril de 2009  para el 16 de junio de 2009  y posteriormente en la Cláusula Cuarta del Otrosí 6 del 30 de noviembre de 2009, se amplió nuevamente esa fecha para el 6 de octubre de 2009, fecha anterior a la suscripción del otrosí.
Con fecha  18 de marzo, es decir 5 meses y 12 días después de la última fecha acordada,  se suscribe  entre  el Gerente del Concesionario y el Representante Legal de la Interventoría, el Acta de Finalización Primera Etapa de la Fase de Construcción E Inicio fase de Operación para los primeros 7 registros , Acta que fue aprobada y aceptada por el Misterio de Transporte con oficio MT N°: 20104010107801 del 26 de marzo de 2010 sin objeción alguna. </t>
  </si>
  <si>
    <t xml:space="preserve">Estas dilaciones autorizadas por el ministerio y avaladas por la interventoría </t>
  </si>
  <si>
    <t>presuntamente afectan el cumplimiento del contrato y va en contra del fin para el cual fue concebido el proyecto RUNT (Ley 769 de 2002). Evidenciándose su falta de diligencia y responsabilidad en el oportuno desarrollo  del objeto contractual y por ende, en el cumplimiento de lo establecido en el Código de Tránsito.</t>
  </si>
  <si>
    <t>Exigir a la Concesión RUNT el cumplimiento de los estipulado en las cláusulas primera, segunda, tercera y cuarta del Otrosí No. 8 del Contrato 033 de 2007, en cuanto al desarrollo e implementación de los  Registros de la Fase i y II del contrato.</t>
  </si>
  <si>
    <t>Dirección de Transporte y Tránsito, Supervisión Contrato – Coordinación RUNT, Concesión RUNT, Oficina Jurídica</t>
  </si>
  <si>
    <t xml:space="preserve">Debilidades en  la aplicación de los controles diseñados a nivel central, las Direcciones Territoriales, los Organismos de Tránsito y los otros actores para    asegurar la confiabilidad, integridad, seguridad y consistencia de la información recibida  </t>
  </si>
  <si>
    <t>Impacto en la unicidad de los datos y la validez de la información almacenada en la base de datos.</t>
  </si>
  <si>
    <t>Establecer los controles necesarios a nivel central y de las funcionalidades que manejan las Direcciones Territoriales, los Organismos de Tránsito y los otros actores, para asegurar la confiabilidad, integridad, seguridad y consistencia y consistencia de la información recibida.</t>
  </si>
  <si>
    <t>Aprobación de la finalización de la fase I sin el cabal cumplimiento de los requisitos establecidos en el contrato.  Administrativo
La cláusula tercera del contrato de concesión define las fases para la implementación del  RUNT, la etapa I contempla la entrada en operación de siete Registros y la etapa II de los cuatro Registros faltantes.  El 18 de marzo de 2010 se suscribe por parte de la Interventoría y la Concesión, el acta de finalización de la primera etapa para la fase de construcción y operación de los siete registros iniciales del RUNT, dejando constancia que se da por concluida la primera etapa de la fase de Construcción de conformidad con las estipulaciones contractuales, situación aprobada por el Ministerio de Transporte.  No obstante lo anterior, se observa que a la fecha no están disponibles funcionalidades necesarias para la ejecución de trámites asociados a los registros iniciales , por lo que los casos deben solucionarse mediante la apertura de tickets de soporte o simplemente dejar la anotación en el expediente físico del respectivo trámite.</t>
  </si>
  <si>
    <t xml:space="preserve">Debilidades en las labores de interventoría y la supervisión por parte del Ministerio frente a la exigencia del desarrollo de las funcionalidades del sistema conforme a la normatividad expedida y los parámetros  establecidos en el Contrato de Concesión.
</t>
  </si>
  <si>
    <t xml:space="preserve">Inoportuna / inadecuada ejecución de  trámites de los registros iniciales; lo certificado en las actas no corresponda con la realidad del Sistema. </t>
  </si>
  <si>
    <t>Tener todas las  funcionalidades asociadas al Registro Nacional Automotor acordes con los trámites existentes en la normatividad vigente.</t>
  </si>
  <si>
    <t>Elaboración de un Plan de Mejoramiento con la Concesión RUNT que incorpore un cronograma con las fechas de implementación de los ajustes y modificaciones necesarios para que todas las funcionalidades asociadas al RNA incluyan todos los tipos de trámites requeridos y normatividad vigentes.</t>
  </si>
  <si>
    <t>Dirección de Transporte y Tránsito, Supervisión Contrato – Coordinación RUNT, Grupo RUNT, Concesión RUNT y Subdirección Tránsito</t>
  </si>
  <si>
    <t xml:space="preserve">Medición de Niveles de Servicio. Administrativo
Para el éxito de una estrategia de tercerización de tecnología informática resulta decisivo el claro establecimiento de  los acuerdos de niveles de servicio (ANS) y su medición, que permiten controlar efectivamente las condiciones en las que opera la solución tecnológica provista.  En el caso del RUNT, estos acuerdos se plasman en el  anexo B del contrato de Concesión y se establece en la cláusula vigésima cuarta numeral 24.1.8 las multas que se causarán a cargo del Concesionario "por no prestar los servicios contratados de acuerdo con los niveles de servicio mínimos establecidos en el numeral 6.1. del Anexo B sobre Condiciones de Operación". Transcurridos dos años desde el inicio de la operación  del sistema no se ha logrado un acuerdo entre el Ministerio  y la Concesión en cuanto a la metodología de medición de los ANS, por lo que en dos oportunidades, mediante los otrosíes 6 y 8,  se ha aplazado su exigibilidad siendo el último plazo establecido el 1 de noviembre de 2010. </t>
  </si>
  <si>
    <t>El Ministerio no ha sido oportuno en la exigencia de la medición de los Acuerdos de niveles de servicio, establecidos en el Contrato de Concesión.</t>
  </si>
  <si>
    <t xml:space="preserve">Impide un monitoreo y evaluación por parte del Ministerio de las condiciones de operación del RUNT, dificultando además la identificación de acciones correctivas y la imposición de las multas establecidas contractualmente ante eventuales incumplimientos de los niveles de servicio pactados. 
</t>
  </si>
  <si>
    <t>Exigir a la Concesión RUNT el cumplimiento de sus obligaciones contractuales en relación con lo estipulado en el numeral 6.1 del Anexo B - Condiciones de Operación del contrato 033 de 2007, sobre los niveles de servicio mínimos.</t>
  </si>
  <si>
    <t>Ajustar el procedimiento para la medición de cada uno de los Acuerdos de Niveles de Servicio establecidos en el Anexo B del contrato de Concesión, impuestos por el Ministerio de Transporte mediante comunicación No. 2011-401-068151-1 de 29 de diciembre de 2011.</t>
  </si>
  <si>
    <t>Mesas de Trabajo con la Concesión RUNT para acordar los ajustes al documento No. 2011-401-068151-1 de 29 de diciembre de 2011 de Acuerdo de Niveles de Servicio</t>
  </si>
  <si>
    <t>Supervisión Contrato – Coordinación RUNT, Grupo RUNT, Concesión RUNT y Oficina de Informática</t>
  </si>
  <si>
    <t xml:space="preserve">Debilidades en la entrega y utilización de la herramienta Dynamic data web.   Administrativo
Contractualmente se establece que la información manejada  por el RUNT,  es propiedad del Ministerio de Transporte, por lo tanto,  debe estar disponible para su análisis en diferentes niveles de detalle, conforme a los requerimientos y necesidades de información de cada dependencia y de esta manera servir como soporte a la toma de decisiones de la Entidad. La Concesión dispone de la herramienta Dynamic Data Web, solución de inteligencia de negocio  que permite la generación de reportes detallados de los aforos y los trámites de los diferentes actores, a partir de la información almacenada en la base de datos, así como el análisis dinámico de la misma. Esta solución a la fecha se encuentra instalada y parametrizada únicamente en la Subdirección Financiera del Ministerio de Transporte  y según lo informado por la Entidad, no ha sido entregada formalmente por la Concesión si bien se realizó la capacitación en febrero de 2011, por lo tanto, no es utilizada.  </t>
  </si>
  <si>
    <t xml:space="preserve">No se evidenciaron acciones por parte del MT para exigir la entrega de la herramienta DDweb en las condiciones requeridas, pese a las necesidades de información por parte de las dependencias del Ministerio. </t>
  </si>
  <si>
    <t xml:space="preserve">Impacta en la disponibilidad de la información para el soporte de labores diarias, análisis y seguimiento del Ministerio a la operación del RUNT.
</t>
  </si>
  <si>
    <t>Realizar la instalación de la herramienta Dynamic Data Web en todas las dependencias del Ministerio de Transporte que lo requieran.</t>
  </si>
  <si>
    <t>Que el Ministerio de Transporte cuente con la herramienta de DDW en las condiciones requeridas para poder contar con la disposición de información requerida para el soporte de labores diarias, análisis y seguimiento a la operación del RUNT.</t>
  </si>
  <si>
    <t>Mesas de Trabajo con la Concesión RUNT para establecer la parametrización del DDW e instalación de la herramienta de inteligencia de negocios en las diferentes dependencias del MT que la requieran.</t>
  </si>
  <si>
    <t>Documento de entrega e instalación</t>
  </si>
  <si>
    <t xml:space="preserve">Deficiencias en el tratamiento de los campos tipo fecha en los formularios provistos en el aplicativo HQ-RUNT.  Administrativo
El RUNT debe garantizar la exactitud y veracidad de la información almacenada en su base de datos. No obstante, se observan debilidades en el tratamiento de los campos tipo fecha por cuanto en los formularios provistos en el aplicativo HQ-RUNT para el registro de inscripción del alumno al curso y de horas de enseñanza de los CEA y el cargue del resultado de la revisión técnico mecánica, el campo fecha es editable, por lo que el usuario tiene la posibilidad de digitar o seleccionar desde la herramienta calendario la fecha, en vez de ser asignada automáticamente por el sistema.   Igual situación ocurre en el campo de registro de la fecha de vigencia del Certificado de revisión técnico mecánica, el cual es editable pese a que se encuentra reglamentada la vigencia que debe tener el certificado; el sistema da la opción al usuario de digitarla o seleccionarla en vez de asignarla automáticamente.  
</t>
  </si>
  <si>
    <t>Debilidades en la etapa de diseño en cuanto a los campos tipo fecha.</t>
  </si>
  <si>
    <t xml:space="preserve">Afecta la integridad de la información y genera riesgos de manipulación de las fechas de expedición y/o vigencia de los certificados.
</t>
  </si>
  <si>
    <t>Revisar campos de fechas de las funcionalidades de CEAs y CDAs que actualmente son editables y evaluar implementación de ajustes para aquellos que sea viable asignarla automáticamente.</t>
  </si>
  <si>
    <t>Elaborar inventario de los campos de fechas que son editables en las Funcionalidades de CEAs y CDAs y evaluar cuales pueden ser asignados automáticamente por el sistema.</t>
  </si>
  <si>
    <t xml:space="preserve">Supervisión Contrato – Coordinación RUNT, Grupo RUNT, Concesión RUNT y Subdirección de Tránsito  </t>
  </si>
  <si>
    <t xml:space="preserve">Deficiencias en la validación de las categorías de licencias de conducción en los certificados expedidos por los CEA´s y CRC´s.  Administrativo
El RUNT debe facilitar la realización de trámites al ciudadano. Se observan debilidades de control en la expedición del Certificado de aptitud física, mental y de coordinación motriz frente al Certificado de Aptitud en Conducción, por cuanto  no se valida la coincidencia de la categoría de licencia para la que son expedidos, es así, que en los Organismos de Tránsito se han presentado casos de ciudadanos  a los que se le expiden los mencionados certificados para categorías diferentes ,  por lo tanto, en el momento de solicitar el trámite asociado a la Licencia de Conducción  el ciudadano debe regresar al CEA y/o CRC a pedir corrección o iniciar nuevamente el trámite en estos Centros realizando un pago adicional. </t>
  </si>
  <si>
    <t xml:space="preserve">Se genera riesgo para el ciudadano que si bien aprueba el examen de aptitud en Conducción resulte no apto  para conducir según las valoraciones médicas realizadas en el CRC.
</t>
  </si>
  <si>
    <t>Solicitar a la Concesión RUNT la implementación en las funcionalidades,  de la validación de la coincidencia en la categoría de la Licencia de Conducción para la cual se expiden los Certificados en los CEAs y en los CRCs</t>
  </si>
  <si>
    <t xml:space="preserve">Coordinación Grupo RUNT, Subdirección de Tránsito  </t>
  </si>
  <si>
    <t>Elaboración de un Plan de Mejoramiento con la Concesión RUNT que incorpore un cronograma con las fechas de implementación de los ajustes que sean requeridos para garantizar la validación solicitada.</t>
  </si>
  <si>
    <t xml:space="preserve">Coordinación Grupo RUNT, Concesión RUNT, Subdirección de Tránsito  </t>
  </si>
  <si>
    <t>Registros pendientes.  Administrativo
El otrosí 8 al contrato de Concesión establece para los cuatro Registros Nacionales de la fase II , los plazos para la entrega de los protocolos de pruebas, la ejecución de pruebas piloto y en paralelo, la capacitación a los usuarios y la entrada en operación de los mismos, plazos cuyo cumplimiento estaba previsto entre el 3 de enero y el 7 de junio de 2011. A la fecha no se han aprobado por parte de la interventoría y el Ministerio de Transporte, la totalidad de los casos de uso identificados para cada uno de los Registros ,</t>
  </si>
  <si>
    <t xml:space="preserve">Desacuerdos entre el Ministerio y la Concesión respecto a la entrega y avance de las actividades contempladas en el otrosí 8. </t>
  </si>
  <si>
    <t xml:space="preserve">Impacta el cumplimiento de los objetivos para los que fue concebido el RUNT y  plantea una posible subutilización de la infraestructura tecnológica, dimensionada inicialmente para soportar la operación de los once Registros Nacionales.
</t>
  </si>
  <si>
    <t>Dirección de Transporte y Tránsito, Supervisión Contrato – Coordinación RUNT, Grupo RUNT, Concesión RUNT, Subdirección Tránsito y Subdirección de Transporte</t>
  </si>
  <si>
    <t xml:space="preserve">Aplazamiento del cumplimiento de obligaciones relativa a certificaciones de calidad y de seguridad informática.  Administrativo
La Cláusula décima del contrato establece las obligaciones principales del Concesionario.  Entre estas se acuerda que el Concesionario deberá haber obtenido al vencimiento del mes 36   el certificado de calidad ISO 9001 versión 2000 en relación con los procesos, procedimientos y operaciones que desarrolle y ejecute en la administración, operación, actualización y mantenimiento del R.U.N.T. y el certificado de calidad ISO 27001 versión 2004 en el diseño e implementación de los procesos de seguridad informática del R.U.N.T. Estos certificados deberán mantenerse actualizados durante la vigencia del Contrato. Adicionalmente se establece en el numeral 2.3 del Anexo A, como característica de las funcionalidades del software de nivel central contar con niveles de seguridad y niveles de autorización exigentes, de acuerdo con las normas ISO 17799 para definición de controles y 27001 para gestión de seguridad. El cumplimiento de esta obligación se aplazó mediante el otrosí 6   para el mes 54, por lo que actualmente se están implementando estos sistemas de calidad. Para el caso del SGC  sólo a mediados de 2011, se generó la primera versión de los procedimientos para la gestión de los activos de TI.  Adicionalmente, en la revisión de los conceptos de interventoría no se observa un seguimiento claro a la implementación de estos sistemas. </t>
  </si>
  <si>
    <t>Mediante otrosíes se ha aplazado el cumplimiento de esta obligación del Concesionario.</t>
  </si>
  <si>
    <t>Exigir a la Concesión RUNT el cumplimiento de sus obligaciones contractuales en relación con la obtención de las certificaciones de calidad y seguridad informática estipuladas en el contrato 033 de 2007.</t>
  </si>
  <si>
    <t>Obtención de la certificación de calidad ISO 9001 e ISO 2701 de seguridad informática</t>
  </si>
  <si>
    <t>Seguimiento al cumplimiento del cronograma establecido por la Concesión RUNT para la obtención de las certificaciones de calidad ISO 9001 y 2701 de seguridad informática.</t>
  </si>
  <si>
    <t>Certificaciones ISO 9001 y 2701</t>
  </si>
  <si>
    <t>Debilidades en los controles para el diseño del sistema y las validaciones para el cargue y registro de la información. Debilidades en la funciones de interventoría y supervisión.</t>
  </si>
  <si>
    <t>Posible incumplimiento de las obligaciones contractuales por parte del concesionario y una supervisión ineficiente e inadecuada por parte de la Entidad, expresadas en el contrato y sus anexos correspondientes a las condiciones técnicas y tecnológicas, así mismo como a las condiciones de operación del RUNT, toda vez que se encuentra información sin depurar, incoherente y  no cumple con las características básicas de un sistema de información como son integralidad, disponibilidad, credibilidad, exactitud, coherencia, consistencia, conformidad y confiabilidad.</t>
  </si>
  <si>
    <t>Exigir a la Concesión RUNT el cumplimiento de sus obligaciones contractuales en relación con lo estipulado en el Anexo A. Condiciones Técnicas y Tecnológicas del RUNT, en el inciso 2.3.2 Portal de Trámites del contrato 033 de 2007.</t>
  </si>
  <si>
    <t>Lograr que la plataforma RUNT cumpla como mínimo con las buenas prácticas de diseño de portales informáticos contenidos en el (WCAG 1.0) Web Content Accessibility Guidelines 1.0.</t>
  </si>
  <si>
    <t>Elaboración de un Plan de Mejoramiento con la Concesión RUNT que incorpore un cronograma con las fechas de implementación de los ajustes y modificaciones requeridos para que la plataforma RUNT cumpla con las buenas prácticas de diseño de portales informáticos contenidos en el WCAG 1.0</t>
  </si>
  <si>
    <t xml:space="preserve">Debilidades en el seguimiento a la implementación y aplicación de los mecanismos de seguridad.  Administrativo. Contractualmente se establecen mecanismos que deben ser implementados y aplicados por los diferentes actores para garantizar la integridad, confidencialidad, disponibilidad y no repudiación de la información en el RUNT y el cumplimiento de la normatividad vigente para la realización de cada uno de los  trámites. En las visitas realizadas por la CGR a nivel nacional, se identificaron las siguientes situaciones que evidencian debilidades en el seguimiento a la implementación y aplicación de estos mecanismos,  generando riesgos para la operación normal del RUNT: denuncian que se puede manipular la impresora de licencias, expedición de licencias de conducción sin la presencia del ciudadano, no se tiene alternativa de contingencia frente a caídas del canal de comunicaciones, inconvenientes en el proceso de captura / validación de huella de los ciudadanos y usuarios del sistema, la capacidad de los canales de comunicación provistos por el RUNT a los OT   no es suficiente, se presentan frecuentes caídas del sistema, expedición de licencias de conducción con comparendos, se comparte usuarios y certificados digitales, la lectura del código de barras se hizo a la fotocopia de la cedula de ciudadanía, aparente pérdida de información registrada,  </t>
  </si>
  <si>
    <t>Impacto en la integridad, confidencialidad, disponibilidad y no repudiación de la información registrada, procesada y almacenada en la base de datos del RUNT. Posibles accesos no autorizados al sistema.</t>
  </si>
  <si>
    <t xml:space="preserve">Implementar los mecanismos de control  y de seguridad en la información, de acuerdo a lo previsto en el Contrato de Concesión del RUNT, en todos los actores y trámites  </t>
  </si>
  <si>
    <t xml:space="preserve">Garantizar la integridad, confidencialidad y disponibilidad de la información  en el RUNT y el cumplimiento de la normatividad vigente en todos los trámites </t>
  </si>
  <si>
    <t xml:space="preserve">Coordinación Grupo RUNT, Dirección de Transporte y Tránsito, Subdirección de Tránsito, Subdirección de Transporte, Informática   </t>
  </si>
  <si>
    <t xml:space="preserve">Implementación y pruebas en el sistema de las medidas diseñadas y desarrolladas </t>
  </si>
  <si>
    <t>Pruebas en el sistema</t>
  </si>
  <si>
    <t xml:space="preserve">Coordinación Grupo RUNT, Concesión RUNT, Dirección de Transporte y Tránsito, Subdirección de Tránsito, Subdirección de Transporte, Informática   </t>
  </si>
  <si>
    <t xml:space="preserve">Debilidades en el proceso de Gestión de Cambios.  Administrativo. 
La implementación y operación de un sistema de información requiere la separación de ambientes de desarrollo, pruebas y producción, así como la clara definición de niveles de responsabilidad y autorización;  para asegurar que los cambios a las aplicaciones y/o datos se realicen de manera controlada en cada uno de estos ambientes. Se observan debilidades asociadas al proceso de gestión de cambios por parte del concesionario, que no han sido objetados por la interventoría ni por la supervisión.  Al respecto se ha observado que:
Se realizan modificaciones en las funcionalidades del aplicativo en horario laboral, al aplicar los cambios informados se presenta intermitencia del sistema, cambios a los datos de producción en sesiones de soporte,  bloqueos en la expedición de certificados de CRC impidiendo continuar el trámite,    el primer día hábil de la semana el sistema  está caído, sin aviso previo se deshabilitan opciones en el aplicativo, demoras en la actualización y registro de la información remitida por los diferentes actores,  durante un período corto de inactividad el sistema se bloquea causando la pérdida de la información ingresada, la información migrada por el OT en ocasiones no corresponde con la que reporta RUNT en su aplicativo,  fallas en la generación y el cambio de estado de CUPL.
</t>
  </si>
  <si>
    <t>Debilidades en el proceso de gestión de cambios en los diferentes ambientes de operación del aplicativo: desarrollo, pruebas y producción.</t>
  </si>
  <si>
    <t>Impacto en la disponibilidad e integridad de la información para la operación diaria de los diferentes actores y la prestación del servicio a los ciudadanos.</t>
  </si>
  <si>
    <t>Exigir a la Concesión RUNT el cumplimiento de sus obligaciones contractuales en relación con el manejo de los ambientes de desarrollo, pruebas y producción, así como los niveles de responsabilidad y autorización estipulados en el contrato 033 de 2007.</t>
  </si>
  <si>
    <t>Lograr asegurar que los cambios a las aplicaciones y/o datos se realicen de manera controlada en cada uno de estos ambientes, para evitar que impacten la disponibilidad e integridad de la información para la operación de los diferentes actores y la prestación del servicios a los usuarios.</t>
  </si>
  <si>
    <t xml:space="preserve">Elaboración de un Plan de Mejoramiento con la Concesión RUNT que incorpore un cronograma con las fechas de implementación de los ajustes y modificaciones requeridos para subsanar las debilidades asociadas al proceso de gestión de cambios. </t>
  </si>
  <si>
    <t xml:space="preserve">Deficiencias en el soporte a usuarios –mesa de ayuda-.  Administrativo
En el capítulo 5 del anexo B al contrato de Concesión se establecen las características y condiciones del servicio de soporte que debe proveer el Concesionario. Los diferentes actores reiteradamente manifiestan su inconformismo frente a este servicio, en el que se presentan situaciones como: Plataforma  intermitente y  presenta  momentos de lentitud en el transcurso del día, no generación del número de tiquete ante solicitudes ya sean telefónicas o por vía correo electrónico, falta de oportunidad en la respuesta del concesionario a los tickets generados,  no se le informa al usuario las soluciones, los usuarios al no encontrar solución a través del servicio de soporte, deben comunicarse vía celular con personas determinadas para pedir ayuda a manera de favor, 
bajo nivel de conocimiento de los funcionarios de la mesa de ayuda en cuanto a los trámites y normatividad aplicable, el tiempo de solución no corresponde al establecido en el contrato, 
en ocasiones la solución provista no es adecuada para los casos reportados, reiteradamente se abren tiquetes referidos a los trámites de traslado de cuenta y traspaso, que no son solucionados oportunamente, en la herramienta  Remedy, disponible para los OT y DT, no se registra la fecha en que se resuelve la solicitud, se inhabilitan automáticamente las solicitudes sin haber sido solucionadas o se pierden las ya registradas, 
</t>
  </si>
  <si>
    <t xml:space="preserve">Debilidades en las funciones de interventoría y supervisión para exigir el cumplimiento de lo establecido en el capítulo 5 del anexo B al Contrato de Concesión </t>
  </si>
  <si>
    <t>Impacto en la operación diaria del RUNT y la calidad del servicio prestado al ciudadano.</t>
  </si>
  <si>
    <t>Exigir a la Concesión RUNT el cumplimiento de sus obligaciones contractuales establecidas en el Capitulo 5 del Anexo B- Condiciones de Operación del Contrato, en relación con las características y condiciones del servicio de soporte estipulados en el contrato 033 de 2007.</t>
  </si>
  <si>
    <t>Lograr que la Concesión RUNT cuente con una Mesa de Ayuda que provea unas características y condiciones de servicio de soporte que respondan adecuada y oportunamente a  las necesidades de todos los actores y usuarios del sistema RUNT.</t>
  </si>
  <si>
    <t xml:space="preserve">Elaboración de un Plan de Mejoramiento con la Concesión RUNT que incorpore un cronograma con las fechas de implementación de los ajustes y modificaciones requeridos para subsanar las debilidades asociadas a las características y condiciones del servicio de soporte de la Mesa de Ayuda. </t>
  </si>
  <si>
    <t xml:space="preserve">Genera riesgos en cuanto a la distribución e impresión no autorizada de certificados y su expedición sin el cumplimiento de los requisitos legales, impactando en la seguridad vial ante la posibilidad de circulación de vehículos que no reúnen las condiciones técnico mecánicas establecidas.
</t>
  </si>
  <si>
    <t>Implementar mecanismos de control sobre los Certificados de Revisión Tecnicomecánica y de Emisiones Contaminantes que utilizan los CDAs y sobre la impresión de dichos Certificados</t>
  </si>
  <si>
    <t xml:space="preserve">Supervisión Contrato – Coordinación RUNT,  Grupo RUNT, Concesión RUNT, Subdirección de Tránsito  </t>
  </si>
  <si>
    <t xml:space="preserve">Equipo del kit básico sin el cumplimiento de especificaciones.  Administrativo.
En el numeral 3.12 del anexo A al Contrato de Concesión se especifican las características técnicas del kit básico que debió suministrar el Concesionario a las Direcciones Territoriales y a los Organismos de Tránsito, elementos que son propiedad del Ministerio de Transporte. Referente al computador personal que hace parte del kit, se especifica que el procesador debe ser tecnología Intel Pentium con velocidad de 3,2 Ghz y memoria RAM de 1 Gb. No obstante, se encontró en los equipos verificados en las visitas   y en las actas de entrega provistas por la Concesión a la CGR, que los mismos cuentan con  procesador de tecnología AMD con velocidad 2,71 Ghz y memoria RAM de 768 MB.
Así mismo se evidenció que en algunos Organismos de Tránsito  la impresora  provista por el Concesionario como parte del kit, se encuentra fuera de servicio, según lo informado por los OT,   debido al costo de los consumibles necesarios para su funcionamiento y por no contar con las características requeridas para la impresión de licencias. 
</t>
  </si>
  <si>
    <t>Deficiencias en las labores de interventoría y supervisión al suministro de estos equipos</t>
  </si>
  <si>
    <t xml:space="preserve">Impacta en la exigencia  del cumplimiento de las obligaciones a cargo del Concesionario
</t>
  </si>
  <si>
    <t>Contar con unos computadores, kits de lectores biométricos de huella, lector bidimensional de cédulas de ciudadanía, cámaras digitales, pad para firma digital e impresoras, de última tecnología, y que cuenten con el adecuado mantenimiento y soporte técnico.</t>
  </si>
  <si>
    <t xml:space="preserve">Elaboración de un Plan de Mejoramiento con la Concesión RUNT que incorpore un cronograma con las fechas de adquisición, entrega y puesta en funcionamiento de los equipos de computo, impresoras y kit básico de última tecnología, objeto del proceso de reposición de equipos establecido en el contrato 033 de 2007. </t>
  </si>
  <si>
    <t xml:space="preserve">Lector de código bidimensional.  Administrativo
Como parte del kit básico se define en el numeral 3.12 del Anexo A, el suministro por parte del Concesionario a las Direcciones Territoriales y Organismos de Tránsito, de un lector de código bidimensional. En el procedimiento para la inscripción de ciudadanos ante el RUNT, se establece la utilización de este lector para capturar la información del código de barras de la Cédula de Ciudadanía de la persona que se inscribe, con el propósito  que la información registrada en el RUNT sea la provista por la Registraduría Nacional. Para el caso de los Organismos de Tránsito visitados en Cundinamarca ,  que interactúan vía web services, se evidenció que no se emplea el lector bidimensional para la captura de la información codificada en el código de barras de la cédula de ciudadanía, a cambio de esto el funcionario digita la información en el sistema propio del OT y de esta manera es registrada en el RUNT. Esta situación evidencia la no utilización del equipo provisto y genera altos riesgos asociados al proceso de digitación al no aplicar un control automatizado para la captura de esta información, </t>
  </si>
  <si>
    <t>Deficiencias en el seguimiento a la aplicación de las condiciones técnicas, tecnológicas y de operación por parte de los OT.</t>
  </si>
  <si>
    <t xml:space="preserve">Posibles errores en la información que se carga al sistema por parte de los Organismos de Tránsito, sin que se haya evidenciado y tomado los correctivos del caso por parte del concesionario y por la interventoría del RUNT y la supervisión que realiza el Ministerio de Transporte.
No aplicación de los mecanismos de control establecidos.
</t>
  </si>
  <si>
    <t>Exigir a los OT´s, DT´s y demás actores que enrolan usuarios al sistema RUNT que utilicen el lector de código bidimensional con que cuentan para capturar la información codificada en el código de barras de la cédula de ciudadanía.</t>
  </si>
  <si>
    <t>Evitar errores de digitación de la información contenida en la cédula de ciudadanía, mejorando la integridad, validez y seguridad dela información correspondiente a los usuarios en el sistema RUNT.</t>
  </si>
  <si>
    <t>Instructivo de la Concesión RUNT</t>
  </si>
  <si>
    <t xml:space="preserve">Debilidades en la gestión de usuarios del sistema.  Administrativo
Tanto en el Contrato como en las Condiciones técnicas, tecnológicas y de operación se definen elementos de seguridad relacionados con los usuarios del sistema. De acuerdo con lo informado por el Ministerio, en cuanto a la administración de usuarios existen dos esquemas para la atención y operatividad; en el primero, se crea un usuario administrador en cada actor que se responsabiliza del manejo de los usuarios propios del actor y en el segundo, el Concesionario directamente administra los usuarios.  En las visitas adelantadas a nivel nacional por la CGR, se evidenciaron situaciones contrarias a estas definiciones y a lo recomendado por los estándares y buenas prácticas internacionalmente aceptadas para la gestión de usuarios, por cuanto se comparten los usuarios y los token, el sistema permite establecer varias sesiones simultáneas con el mismo usuario, no se deshabilitan oportunamente los usuarios que ya no deben interactuar con el sistema, se mantienen instalados certificados digitales de funcionarios  que ya no desempeñan labores en el RUNT, las solicitudes de creación de nuevos usuarios no son atendidas oportunamente por el Concesionario, además después de un tiempo de no actividad en el sistema, éste solicita la identificación y la clave del usuario del sistema, pero no vuelve a solicitar la captura de la huella .  De otra parte, conforme a lo establecido en el numeral 3.4.6 del Anexo A se define, como uno de los elementos para garantizar la seguridad de la información, una herramienta de auditoría informática  que permita realizar una adecuada gestión de auditoría de sistemas, sobre la cual  en los conceptos de interventoría revisados e información provista por el Ministerio, no se observó seguimiento.  </t>
  </si>
  <si>
    <t>Deficiencias en el seguimiento a la aplicación de las condiciones técnicas, tecnológicas y de operación por parte de los OT, principalmente en lo relacionado con el proceso de autenticación y gestión de usuarios del sistema.</t>
  </si>
  <si>
    <t xml:space="preserve">Impacto en la  trazabilidad y auditabilidad de la acciones del usuario en el sistema y generan riesgo de accesos y/o transacciones no autorizados en la plataforma tecnológica del RUNT.
</t>
  </si>
  <si>
    <t>Elaboración de un Plan de Mejoramiento con la Concesión RUNT que incorpore un cronograma con las fechas de ajustes y modificaciones al sistema de gestión de usuarios del sistema.</t>
  </si>
  <si>
    <t xml:space="preserve">Deficiencias en la operación de web services.  Administrativo
El numeral 2.2 del anexo A define la arquitectura del sistema de información a desarrollar por el Concesionario, se contempla que la interacción con el RUNT de todos los actores sea mediante el portal de trámites. Así mismo, se establece que  dada la competencia del Ministerio de Transporte de estandarizar la ejecución de los trámites de tránsito y transporte en el país, se ha definido como plataforma de verificación un único software de validación de trámites para los Organismos de Tránsito y las Direcciones Territoriales, el cual diseñará, proveerá y mantendrá el Concesionario. No obstante lo anterior, el Ministerio permitió que algunos Organismos de Tránsito, los que generan el mayor número de trámites, interactúen con el RUNT mediante la tecnología web services, que les permite continuar usando los sistemas de información propios adaptándolos para que consuman los servicios web provistos por el RUNT . De acuerdo con lo informado por el Ministerio, sólo a partir de mayo de 2011 se iniciaron las mesas de trabajo para elaborar un documento que especifique los aspectos técnicos y procedimentales para el uso de web services.  
De otra parte, el 20 de agosto de 2010, se suscribió un acta entre la Concesión y la Interventoría en la que se aprueba un procedimiento para la certificación de las soluciones web services, definiendo que por cada entrega con cambios significativos en los servicios, debe realizarse un proceso de recertificación de estas soluciones y como mínimo este proceso se debe hacer una vez por semestre; además, el proveedor debe solicitar la recertificación cada vez que se genere una nueva versión de la aplicación y el RUNT le entregará una certificación y la lista de chequeo ejecutada a la aplicación. 
A partir de la información suministrada a la CGR, se evidencia la no realización del proceso de recertificación para los sistemas homologados y adicionalmente la ausencia de procedimientos para el seguimiento y monitoreo que garanticen la interacción  controlada de esos sistemas con el RUNT en las condiciones funcionales y de seguridad definidas en el contrato de Concesión. </t>
  </si>
  <si>
    <t xml:space="preserve">Deficiencias en el seguimiento a la aplicación de las condiciones técnicas, tecnológicas y de operación por parte de los OT.
Deficiencias en el proceso de homologación y seguimiento a la certificación de web services. 
</t>
  </si>
  <si>
    <t xml:space="preserve">Estas situaciones incrementan altamente la probabilidad de accesos no autorizados a la plataforma del RUNT y la ejecución de trámites sin las validaciones requeridas conforme a la normatividad expedida por el Ministerio.
</t>
  </si>
  <si>
    <t xml:space="preserve">Elaboración de un Manual de Procedimientos de Homologación, Recertificación y Activación de actores que interactúan y/o tienen interés en interconectarse  con la plataforma tecnológica del RUNT a través de   Servicios Web. </t>
  </si>
  <si>
    <t>Contar con un procedimiento que garanticen la interacción controlada y segura de los web service con el sistema RUNT.</t>
  </si>
  <si>
    <t xml:space="preserve">Debilidades en el sistema de comunicaciones de contingencia. Administrativo
En visitas practicadas por el grupo auditor y por las Gerencias Departamentales a los CRC, CDA, CEA, OT y DT,  se pudo evidenciar que  cuando se  inicia el proceso de  los registros al RUNT, frecuentemente se cae la página, y cuando se restablece la comunicación y se ingresa nuevamente para continuar el proceso, este queda bloqueado y no permite generar dichos registros, ni cancelar el proceso.
</t>
  </si>
  <si>
    <t>Con circunstancias como esta, derivadas de la fallas en el proceso de interventoría que no han detectado este tipo de situaciones,  se podría estar presentando un incumplimiento del Ministerio de Transporte y del interventor en sus obligaciones de vigilar y exigir el cumplimiento a las obligaciones establecidas en el contrato, puesto que de acuerdo con lo estipulado en la clausula decima 4.19 del contrato, es obligación del concesionario “Proveer y actualizar un sistema de comunicaciones de contingencia para garantizar que en caso de falla del canal principal, el sistema puede continuar con su operación, de conformidad con lo establecido en el anexo A Condiciones técnicas y tecnológicas.”; 4.29 “ Corregir los errores que se produzcan en el funcionamiento de la Solución Tecnológica del R.U.N.T., así como realizar los ajustes requeridos para que el R.U.N.T.  Funcione en los términos previstos en el presente Contrato.”</t>
  </si>
  <si>
    <t xml:space="preserve">Como consecuencia de lo anterior, el usuario no recibe el servicio y según información de los operadores  del sistema, deben esperar entre 3 y 5 días para que el RUNT habilite nuevamente el registro para continuar con el proceso. Esta situación afecta en gran manera la prestación del servicio a los usuarios e impide la realización de los trámites posteriores. 
</t>
  </si>
  <si>
    <t>Exigir a la Concesión RUNT el cumplimiento de sus obligaciones contractuales establecidas en relación con  proveer y actualizar un sistema de comunicaciones de contingencia para garantizar que en caso de falla del canal principal, el sistema puede continuar con su operación, de conformidad con lo establecido en el Anexo A - Condiciones Técnicas y Tecnológica del contrato 033 de 2007.</t>
  </si>
  <si>
    <t>Corregir los errores que se produzcan en el funcionamiento de la solución tecnológica del RUNT y realizar los ajustes requeridos para que la plataforma RUNT funcione acorde con los términos previstos en el Contrato.</t>
  </si>
  <si>
    <t xml:space="preserve">Elaboración de un Plan de Mejoramiento con la Concesión RUNT que incorpore un cronograma con las fechas de implementación de los ajustes y modificaciones requeridos para que la plataforma RUNT funcione acorde con los términos previstos en el Contrato. . </t>
  </si>
  <si>
    <t xml:space="preserve"> Lo anteriormente expuesto, se origina en la falta de control interno contable relacionado con la ausencia de articulación entre las dependencias (Oficina Jurídica y Contabilidad) que se relacionan con la contabilidad como proceso cliente, y omiten el compromiso de suministrar los datos que se requieren en desarrollo del proceso contable, en el tiempo oportuno y con las características necesarias, de tal modo que estos insumos sean canalizados y procesados adecuadamente, conforme a lo dispuesto en Numerales 4, 5 y 6 del Capítulo X Procedimiento Contable para el Reconocimiento y Revelación de las Responsabilidades Fiscales, </t>
  </si>
  <si>
    <t xml:space="preserve">lo que consecuentemente Representa la posibilidad de ocurrencia de riesgos, tanto internos como externos, que tienen la probabilidad de afectar o impedir el logro de información contable con las características de confiabilidad, relevancia y comprensibilidad. Los cuales se materializan cuando los hechos económicos, financieros, sociales y ambientales no se incluyan en el proceso contable o, habiendo sido incluidos, no cumplen con lo dispuesto en el Régimen de Contabilidad Pública.
</t>
  </si>
  <si>
    <t>Conciliación de multas por cobrar</t>
  </si>
  <si>
    <t>Subdirección Financiera y Administrativa y Oficina Jurídica.</t>
  </si>
  <si>
    <t>Menor valor de ingresos a favor del Ministerio de Transporte por transferencia del 35% en trámites de Organismos de Tránsito. Administrativo y Disciplinario. se observa a partir de la información obtenida de los servicios que prestan los organismos de tránsito, que las tarifas establecidas por algunos de éstos, afectan desfavorablemente las sumas transferidas al Ministerio de Transporte al no aplicarse el porcentaje del 35% sobre el valor total de la factura a cancelar por el usuario en el trámite solicitado en la cual desagregan valores por otros conceptos que forman parte del costo de la operación durante la vigencia 2010 y lo corrido del 2011.</t>
  </si>
  <si>
    <t xml:space="preserve">como consecuencia del inadecuado seguimiento y control por parte del Ministerio en la debida aplicación y cumplimiento de las normas,  a través de las dependencias que tienen sede en dichas regiones. De igual forma se dará traslado a los entes de control competentes de los organismos de tránsito involucrados en esta situación.
</t>
  </si>
  <si>
    <t xml:space="preserve">Este hecho genera una disminución de $5.365 millones en el ingreso del Ministerio por tarifas. </t>
  </si>
  <si>
    <t xml:space="preserve">Disponer de mecanismos de control efectivos para el control de los ingresos a favor del Ministerio de Transporte </t>
  </si>
  <si>
    <t>Disponer de mecanismos de control efectivos para el control de los ingresos a favor del Ministerio de Transporte. Documento con cruce de información. Medidas de control adoptadas</t>
  </si>
  <si>
    <t xml:space="preserve">Actualización extemporánea de las tarifas correspondientes al Registro Único Nacional de Tránsito – RUNT.  Administrativo 
Se estableció que el ajuste o incremento de las tarifas RUNT correspondientes a los servicios concesionados para las vigencias 2010 y 2011, se realizó de manera extemporánea por parte de la Concesión RUNT, toda vez, que conforme a lo dispuesto en el numeral 9.5 subnumerales 9.5.1, 9.5.2 y 9.5.3 de la Cláusula Novena del Contrato de Concesión No. 033 de 2007, dichas tarifas debieron ser objeto de indexación, actualización o ajuste a partir del 18 de marzo de 2010 fecha en la cual se suscribió el acta de aceptación del Sistema y se inicio a la Fase de Operación, Actualización y Mantenimiento, y no a partir de la promulgación de la Resolución No. 005216 del 30 de noviembre de 2010, por medio de la cual se actualizaron las tarifas de los servicios del Registro Único Nacional de Tránsito – RUNT. </t>
  </si>
  <si>
    <t xml:space="preserve">Se estableció que la causa de lo anteriormente expuesto se derivó en que el concesionario y el Ministerio asumen que la Fase de Operación, Actualización y Mantenimiento, se dio con posterioridad al término establecido en el numeral 3.3, del parágrafo segundo de la cláusula tercera del Contrato de Concesión No. 033 de 2007, con el fin de realizar la actualización de las tarifas del Sistema de Registro Único Nacional de Tránsito – RUNT, </t>
  </si>
  <si>
    <t xml:space="preserve">circunstancia que permite establecer la falta de control de lo dispuesto en los artículos 6º, 7º y 8º de la Ley 1005 del 19 de enero de 2006, que conlleva a que las tarifas aplicables a los derechos cedidos y no cedidos al Registro Único Nacional de Tránsito – RUNT, se realicen de manera extemporánea y presuntamente en un porcentaje superior al máximo previsto del 15%, una vez cotejada la relación de la diferencia o valor de incremento con respecto al valor base establecido entre las resoluciones 5216 de 2010 y 2395 de 2009. 
</t>
  </si>
  <si>
    <t>Solicitar a la Concesión RUNT, mediante memorando de requerimiento el ajuste de tarifas aplicables a los derechos cedidos y no cedidos del RUNT aplicados de manera extemporánea, luego de analizada y discutida la propuesta del RUNT y supervisar que este incremento se aplique anualmente de acuerdo con lo estipulado en el contrato 033 de 2007.</t>
  </si>
  <si>
    <t>Realizar Mesas de Trabajo con la Concesión RUNT para analizar y acordar el incremento de tarifas RUNT para las vigencias 2010 y 2011.</t>
  </si>
  <si>
    <t>Actas de las Mesas de Trabajo realizadas y de lo acordado.</t>
  </si>
  <si>
    <t>Dirección de Transporte y Tránsito, Supervisión Contrato – Coordinación RUNT, Grupo RUNT, Concesión RUNT y apoyo Oficina de Regulación Económica</t>
  </si>
  <si>
    <t xml:space="preserve">Tarifas no actualizadas por el Ministerio de Transporte por los trámites. Disciplinario – Fiscal. 
Se estableció que la no actualización de las tarifas fijadas por especies venales a favor del Ministerio y recaudadas a través de las Direcciones Territoriales de todo el país durante los años 2010 y lo corrido de 2011, le han ocasionado un presunto daño patrimonial por valor de $804,7 millones (Ver Anexo 2)
La cuantía estimada, consolida las diferencias presentadas entre el valor recaudado por los años 2010 y lo transcurrido de 2011 correspondiente a las tarifas actualmente fijadas y el valor de las tarifas incrementadas  con base al I.P.C., de las años 2009 y 2010, multiplicadas por el número de trámites realizados por cada año de referencia. 
</t>
  </si>
  <si>
    <t xml:space="preserve">Como se pudo determinar, la causa de la suma establecida se ocasiona como un menor valor dejado de cobrar por las distintas direcciones territoriales del Ministerio y que se debió a un deficiente control interno y de gestión por parte del Ministerio de Transporte, que de manera inexplicable omitió lo dispuesto en el parágrafo  del artículo primero y lo señalado en el artículo sexto  de la resolución 2395 del 9 de junio de 2009, por la cual se especificó que la misma empezaría a regir a partir de la fecha de inicio de operaciones del Registro Único Nacional de Tránsito - RUNT, es decir el 3 de noviembre de 2009, al igual que las tarifas y especies venales fijadas a favor de la entidad.
</t>
  </si>
  <si>
    <t xml:space="preserve">Lo expuesto en los párrafos anteriores, constituye un presunto detrimento patrimonial, que afecta los intereses del Estado, como consecuencia de la no recaudación eficiente y efectiva de ingresos públicos.
</t>
  </si>
  <si>
    <t>Estructuración y presentación de proyecto de Ley fijando Método y Sistema para el cobro de las tarifas por concepto de tramites en el Ministerio</t>
  </si>
  <si>
    <t>Darle soporte legal al cobro de  las tarifas por concepto de tramites ante el Ministerio.</t>
  </si>
  <si>
    <t>Estructuración y Presentación proyecto de Ley al Congreso de la República</t>
  </si>
  <si>
    <t xml:space="preserve">Documento
</t>
  </si>
  <si>
    <t xml:space="preserve">Cobro de tarifas por especies venales a favor del Ministerio Transporte por un menor valor al fijado o autorizado. Fiscal y Disciplinario. 
Se estableció que durante la vigencia de 2010 y lo transcurrido de 2011, se realizó el cobro de tarifas por concepto de especies venales a favor del Ministerio, por un valor de cero pesos y en otras por un menor valor a los establecidos en las Resoluciones 002395 del 9 de junio de 2009 y 005625 del 17 de noviembre de 2009, por parte de las Direcciones Territoriales. 
La causa de lo anteriormente registrado, se debe a que las tarifas que presentan un cobro menor al autorizado, corresponden a tarifas que rigieron con la resolución transitoria 002833 del 26 de junio de 2009, y que de acuerdo con lo dispuesto en su artículo segundo, las tarifas fijadas en ella se mantendrían vigentes hasta que se iniciará la operación del Registro Único Nacional de Tránsito – RUNT- y entrara en vigencia la resolución 2395 de 2009.
</t>
  </si>
  <si>
    <t xml:space="preserve">Lo expuesto anteriormente, demuestra las inconsistencias derivadas de la falta de control interno por parte del Ministerio de Transporte, como consecuencia de la ausencia de monitoreo y seguimiento a los actos administrativos que son promulgados por la propia Entidad sin que exista ningún tipo de responsabilidad por los funcionarios encargados de hacerlas cumplir.
</t>
  </si>
  <si>
    <t>Una vez cuantificadas las diferencias entre las tarifas cobradas por un menor valor y las registradas a cero pesos, contra las tarifas que se encuentran actualmente autorizadas y vigentes, y multiplicadas por el número de registros que se presentaron en los años que son objeto de referencia, se pudo establecer que existe un faltante por una suma de $755,9 millones. (ver Anexo 3)</t>
  </si>
  <si>
    <t>Clarificar la situación presentada y adoptar las medidas requeridas de ser necesario</t>
  </si>
  <si>
    <t>Deficiencias en la contratación con recursos del fondo cuenta. Disciplinario    Los objetos  de los  siguientes contratos de prestación de servicios celebrados por el Ministerio de Transporte con cargo al Fondo Cuenta, no guardan concordancia con lo determinado en esta reglamentación.  Además, en algunos casos, de la revisión de los informes de ejecución presentados por los contratistas, se evidencia que las actividades realizadas no se ajustan a lo establecido en el art 6 de la resolución 1245 de 2010.</t>
  </si>
  <si>
    <t>Esta situación deja en evidencia la falta de aplicación de los principios que rigen la contratación administrativa y de la norma que regula la materia, situación que deja a la entidad incursa en las sanciones previstas en el código único disciplinario</t>
  </si>
  <si>
    <t>afecta los recursos del Fondo Cuenta al no evidenciarse una debida justificación de la contratación ajustada a la destinación que la Resolución 1245 del 13 de abril de 2010 le da a dichos recursos, así como lo estipulado en la ficha BPIN (años 2010 y 2011) cuyo propósito es el desarrollo de estudios de investigación, actualización tecnológica y la administración gerencial del proyecto RUNT, toda vez que del presupuesto asignado para las dos vigencias no se han destinado recursos para lo señalado en esta ficha.</t>
  </si>
  <si>
    <t>Verificar que los contratos a realizar se ajusten a las actividades inscritas en el Banco de Programas y Proyectos - BPIN.</t>
  </si>
  <si>
    <t>Asegurar que los contratos de prestación de servicios se enmarquen dentro de la ficha BPIN y el objetivo del Fondo.</t>
  </si>
  <si>
    <t>Revisión permanente</t>
  </si>
  <si>
    <t>Dirección de Transporte y Tránsito, Coordinación RUNT, Subdirección Tránsito y Oficina Jurídica</t>
  </si>
  <si>
    <t xml:space="preserve">Debilidades de supervisión a contratos celebrados con recursos del fondo cuenta.  Administrativo y Disciplinario 
Es obligación del supervisor del contrato cumplir con las funciones establecidas en la Ley 80 y en la cláusula correspondiente de cada contrato acorde con la Resolución 002444 del 18 de junio de 2010.
No obstante lo anterior, los documentos contenidos en cada una de las carpetas suministradas por la oficina de contratos, no se evidencia en todos los casos informes de supervisión, ni comunicaciones escritas, que muestren la labor del supervisor en cuanto al seguimiento y control del cumplimiento del objeto contractual por parte del contratista, excepto por la firma de formatos de actas parciales como requisito para presentación de la cuenta de cobro.
</t>
  </si>
  <si>
    <t xml:space="preserve">debido a que los supervisores no  aportan el total de los documentos a las carpetas </t>
  </si>
  <si>
    <t>incumplimiento a lo establecido en la Ley 80 y la resolución 2444 de 2010</t>
  </si>
  <si>
    <t>Comunicar a los supervisores de los contratos los documentos que deben ser suscritos y remitidos a la carpeta del contrato.</t>
  </si>
  <si>
    <t>Comunicación a supervisores</t>
  </si>
  <si>
    <t>Dirección de Transporte y Tránsito, Coordinación RUNT, Subdirección Tránsito</t>
  </si>
  <si>
    <t>Costo de contrato de prestación de servicios.  Administrativo 
Revisados los documentos de cada uno de los contratos seleccionados, se evidencian debilidades en el proceso contractual, relacionadas con el contenido de los estudios y documentos previos, donde se establecen las especificaciones para contratar, que inciden directamente en la selección y costo de los contratos de prestación de servicios celebrados por el Ministerio de Transporte</t>
  </si>
  <si>
    <t xml:space="preserve"> toda vez que los perfiles señalados no son coherentes con el análisis económico de los servicios a prestar, </t>
  </si>
  <si>
    <t xml:space="preserve">circunstancia que afecta el principio de transparencia al no contemplar parámetros técnicos en el manual de contratación que determinen de manera objetiva, el costo de los servicios profesionales a contratar, por cuanto en algunos casos el pago de honorarios que no requieren más de 3 años de experiencia, es superior a aquellas donde se requieren más de 5 años y experiencia relacionada.
</t>
  </si>
  <si>
    <t>Establecer parámetros técnicos que permitan determinar de manera objetiva el costo de los servicios profesionales a contratar.</t>
  </si>
  <si>
    <t>Fortalecer el proceso contractual relacionado con el contenido de estudios y documentos previos de los servicios profesionales requeridos para el desarrollo del proyecto RUNT.</t>
  </si>
  <si>
    <t>Proyecto de Resolución que contemple parámetros técnicos que permitan determinar de manera objetiva el valor de los contratos de prestación de servicios.</t>
  </si>
  <si>
    <t>Proyecto de Resolución</t>
  </si>
  <si>
    <t>Dirección de Transporte y Tránsito, Oficina Jurídica</t>
  </si>
  <si>
    <t xml:space="preserve">Inadecuada contabilización de ingresos distintos a la fuente de la cual se originan.  Administrativo 
Se estableció que contablemente el Ministerio de Transporte, no viene desagregando a nivel de cuentas auxiliares, los valores correspondientes al 6% del Fondo Cuenta, es decir, de la tarifa de los derechos no cedidos por los trámites registrados en el RUNT. Así mismo los rendimientos financieros que son generados por éstos recursos a través de las cuentas Fondo de Investigación y Administración del Contrato e Interventoría, que hacen parte del Fondo Cuenta constituidas en fideicomiso y administradas por la fiducia, presentan la misma situación, ya que contablemente estos dos valores representan para el Ministerio un solo registro global como si se tratara de un solo ingreso, con cargo a la subcuenta 140114 formularios y especies valoradas y su contrapartida la subcuenta 411017 - 0005 formularios y especies valoradas, lo que se origina en las limitaciones que presenta el Sistema Integrado de Información Financiera – SIIF2, que no permite la creación de subcuentas a un nivel de detalle específico para registrar en forma separada y no global, los ingresos correspondientes al 6% de las tarifas RUNT y los rendimientos financieros generados, lo que contraviene lo dispuesto en los numerales 265 , 271  y 274  del Régimen de la Contabilidad Pública. 
</t>
  </si>
  <si>
    <t xml:space="preserve">Lo expuesto anteriormente, converge a que la información contable derivada de los recursos percibidos como ingresos por parte del Ministerio de Transporte, por los conceptos de Especies Venales, Derechos de Tránsito y Fondo Cuenta por Tarifas RUNT, no tengan la debida separación a nivel de cuentas auxiliares en la correspondiente cuenta de resultado, que le permita al Ministerio llevar un control efectivo sobre estos ingresos, con el fin de que no se mezclen en su saldo, los rendimientos financieros obtenidos por el Fondo Cuenta, los cuales son originados de una fuente distinta a las tarifas de las cuales se obtuvo el ingreso mismo,
</t>
  </si>
  <si>
    <t xml:space="preserve"> lo que conlleva a una sobreestimación del saldo real de la cuenta correspondiente a este concepto de ingresos (Formularios y Especies Valoradas). Por lo tanto, la forma en que se revelan estos hechos económicos, no está acorde con las características económicas, sociales y jurídicas que determinan la naturaleza, clasificación y contabilización de operaciones monetarias distintas según la identificación y diferenciación de las fuentes de la cual se origina.</t>
  </si>
  <si>
    <t xml:space="preserve">Ajustar el procedimiento de registro contable por subcuenta y por tipo de ingreso </t>
  </si>
  <si>
    <t>1. Solicitar consulta al Ministerio de Hacienda y/o a la Contaduría General de la Nación sobre el procedimiento a implementar</t>
  </si>
  <si>
    <t xml:space="preserve">Consignación inoportuna de los rendimientos financieros causados a la DTN. Administrativo 
Se estableció que los rendimientos financieros, que se vienen causando en cada una de las cuentas que conforman el Fondo Cuenta constituidas en la fiducia, pertenecen a la Nación y en consecuencia, deben consignarse dentro de los tres (3) días hábiles siguientes a la fecha de su liquidación según el marco normativo  que así lo dispone, en la Dirección del Tesoro Nacional y no mensualmente como habitualmente se viene haciendo por parte de la fiduciaria. </t>
  </si>
  <si>
    <t xml:space="preserve">Lo anteriormente expuesto, se origina en las omisiones que sobre la materia vienen realizando conjuntamente la fiduciaria, la interventoría, el concesionario y el MINISTERIO, con relación a la constitución de cuentas especiales para el recaudo y administración de los recursos entregados en fiducia según lo dispuesto en el contrato de concesión No. 033 de 2007 en su numeral 11.3, el cual señala que “Los rendimientos financieros de los fondos depositados en cada una de las subcuentas, acrecerán la subcuenta respectiva”, </t>
  </si>
  <si>
    <t xml:space="preserve">lo que desconoce y contraviene lo dispuesto en el artículo 27 de la Ley 225 de 1995, el artículo 30 del Decreto 111 de 1996 y el artículo 12 de la Ley 38 de 1998, como normas de mayor jerarquía y conlleva presuntamente a la utilización indebida de recursos por parte de la fiduciaria con la consecuente inmovilización de recursos a favor de la Nación en contra de los lineamientos de establecidos dentro de un marco legal y presupuestal.
</t>
  </si>
  <si>
    <t>Levantamiento de acta de acuerdo entre Concesionario, Fiducia y MT para ajustar el proceso de transferencia de recursos al Ministerio de Hacienda</t>
  </si>
  <si>
    <t>Ajustar las fechas limite en que se deben trasladar los recursos y rendimientos al Ministerio de Hacienda por parte de la Fiducia del RUNT</t>
  </si>
  <si>
    <t>2. Solicitar, en caso de ser necesario, el ajuste al contrato de fiducia</t>
  </si>
  <si>
    <t>3. Verificar trimestral mente el cumplimiento de términos en la transferencia de los recursos</t>
  </si>
  <si>
    <t xml:space="preserve">Falta de control interno contable sobre inversiones de la solución tecnológica del RUNT.  Administrativo y Disciplinario 
Se estableció que el Ministerio de Transporte, no viene ejerciendo un control Contable a través de cuentas de orden sobre las inversiones que en materia de infraestructura tecnológica es requerida por la solución del Sistema de Registro Único Nacional de Tránsito – RUNT, para los componentes de comunicaciones, software y hardware suministrados a los Organismos de Tránsito, Direcciones Territoriales, Nivel Central MINISTERIO y el Concesionario, en concordancia con lo dispuesto en el numeral 10.8.8  y la cláusula Trigésimo Quinta , en desarrollo del contrato de concesión No. 033 de 2007. Así mismo, existe un total desentendimiento por parte del Ministerio con respecto de las obligaciones que le asisten al concesionario sobre aquellos aspectos que se relacionan o son inherentes a las inversiones tecnológicas 
</t>
  </si>
  <si>
    <t>Lo expuesto en los párrafos precedentes, se origina en gran medida a las falencias de control Interno que ha presentado el Ministerio, para supervisar y verificar el cumplimiento, no solo los aspectos relacionados con las obligaciones que les asiste al concesionario e interventor en cada uno de los asuntos anteriormente descritos y que tienen relación directa con lo dispuesto en cada uno los numerales de la cláusula décima del Contrato de Concesión,</t>
  </si>
  <si>
    <t xml:space="preserve"> lo que conlleva a que se generen riesgos para el MINISTERIO, como consecuencia de no contar con un registro contable soportado en un inventario actualizado y valorizado de todos los elementos que en materia tecnológica soporta la operación del Sistema de Registro Único Nacional de Tránsito - RUNT. </t>
  </si>
  <si>
    <t>Registrar contablemente en cuentas de orden el monto de los activos afectos la proyecto RUNT</t>
  </si>
  <si>
    <t>Llevar un control sobre los inventarios de bienes de infraestructura afectos al RUNT</t>
  </si>
  <si>
    <t>Inventario</t>
  </si>
  <si>
    <t>Supervisión Contrato -Coordinación RUNT, Subdirección Financiera y Administrativa y Concesión RUNT</t>
  </si>
  <si>
    <t>2. Realizar los registros y/o ajustes contables a que haya lugar</t>
  </si>
  <si>
    <t>Documento contable soporte</t>
  </si>
  <si>
    <t xml:space="preserve">Legitimidad de licencias de conducción. Administrativo y Disciplinario se encuentra dentro del análisis efectuado por el equipo auditor a la expedición de certificados, que desde la puesta en operación del RUNT (noviembre de 2009) al 15 de noviembre de 2011 se han expedido 2.149.682 certificados por los CRC, cifra que al confrontarla con el número de licencias de conducción expedidas en el mismo período, arroja una diferencia de 185.477 licencias de conducción expedidas sin contar con los requisitos establecidos de contar con un certificado expedido por el CRC (no se incluyen las expedidas como duplicado por vencimiento), </t>
  </si>
  <si>
    <t xml:space="preserve">situación ocasionada por falta de mecanismos de verificación y validación de los registros en el RUNT, que genera la expedición de licencias no ajustadas a las normas reglamentarias y la circulación de conductores sin el cumplimiento de requisitos que pueden afectar la seguridad vial, la vida e integridad física de los ciudadanos, consecuencia de la actitud poco diligente tanto de la entidad en sus mecanismos de control a través de la interventoría, como del concesionario en el cumplimiento del objeto contractual. </t>
  </si>
  <si>
    <t xml:space="preserve">De lo anterior, se desprende que presuntamente existen Organismos de Transito que no han sido identificados y controlados por el Ministerio de Transporte,  que están expidiendo y cargando información al RUNT licencias de conducción sin el cumplimiento de los requisitos legales. </t>
  </si>
  <si>
    <t>Verificar la adecuada implementación en el sistema RUNT de las validaciones exigidas para la expedición de las Licencias de Conducción, en especial la existencia de los Certificados de Aptitud Física, Mental y de Coordinación Motriz</t>
  </si>
  <si>
    <t xml:space="preserve">Garantizar que el sistema RUNT solo permita la expedición de las Licencias de Conducción que cumplan con los requisitos legales exigidos </t>
  </si>
  <si>
    <t xml:space="preserve">Supervisión Contrato - Coordinación RUNT,  Grupo RUNT, Concesión RUNT, Subdirección de Tránsito  </t>
  </si>
  <si>
    <t>Operación de centros de  reconocimiento de conductores CRC´s sin requisitos de acreditación.   Administrativo y Disciplinario                                       Vencido el término señalado, se observa el incumplimiento de lo establecido en la resolución 3374 de julio 24 de  2009, por cuanto 141  Centros de Reconocimiento de Conductores –CRC-, no cumplieron con el requisito de acreditación, ó no se encontraba vigente su acreditación, y sólo hasta agosto y septiembre de 2011, es decir, año y medio después, se generó por parte del Ministerio, la novedad al RUNT sobre la inactivación en el sistema con el fin de que no puedan expedir certificados de aptitud física, mental y de coordinación motriz, ya que no existe evidencia de la acreditación.  Sin embargo, a noviembre 15 de 2011, aún existen centros que continúan operando y generando certificados</t>
  </si>
  <si>
    <t xml:space="preserve">Estas situaciones ponen de manifiesto la existencia de fallas en los mecanismos para el registro de la información que debe ingresar al sistema y debilidades  en el control por parte del Ministerio de Transporte, que es la Entidad encargada de reglamentar la política y hacer cumplir lo establecido en las normas expedidas por el Gobierno Nacional,  así como en el control de los procesos y cumplimiento de los términos señalados en la norma, </t>
  </si>
  <si>
    <t xml:space="preserve">situaciones que permiten el funcionamiento de centros que no cumplen con los requisitos legalmente establecidos para su operación y por consiguiente derivan en la presunta expedición irregular de certificaciones (que entre septiembre de 2010 y noviembre de 2011 asciende a un total de 108293 certificados ilegales), a causa de deficiencias en la gestión administrativa que adelanta el Ministerio.
</t>
  </si>
  <si>
    <t>Controlar que los Centros de Reconocimiento que no se encuentren debidamente acreditados y cumpliendo las exigencias legales puedan expedir certificados</t>
  </si>
  <si>
    <t xml:space="preserve">Esta situación, ocasionada por la falta de gestión del Ministerio en el análisis de los mismos para sustentar su habilitación y/o inmediata inactivación, impide conocer el estado de cumplimiento de requisitos para que continúen habilitados y activos en el RUNT. </t>
  </si>
  <si>
    <t xml:space="preserve"> Lo anterior imposibilita el control en tiempo real en el  sistema, al no disponer de información cierta, clara y oportuna, lo que genera  inconsistencias en la información reportada en el sistema y ofrecida al usuario para su consulta y trámites que requiera realizar ante estos centros.
</t>
  </si>
  <si>
    <t>Mantener actualizada y organizada la información y expedientes de los CRC</t>
  </si>
  <si>
    <t xml:space="preserve">Lograr el adecuado y oportuno control de la información de los CRC tanto en el sistema RUNT como en el Ministerio de Transporte </t>
  </si>
  <si>
    <t xml:space="preserve">Mantener actualizada y organizados los expedientes de los CRC, de tal manera que en los mismos reposen todos los documentos  </t>
  </si>
  <si>
    <t>Revisión permanente de expedientes</t>
  </si>
  <si>
    <t xml:space="preserve">Contradicción de las normas relativas a la certificación de exámenes médicos emitidos por los CRC.  Administrativo                                                Con Resolución 1555 de 2005 reglamentaria de la Ley 769 de 2002 (Código Nacional de Tránsito), el Ministerio reglamentó el procedimiento para obtener el certificado de aptitud física, mental y de coordinación motriz para  conducir. Sin embargo, se observa incoherencia entre lo regulado por el Ministerio y  lo señalado en la norma técnica NTC 17024 para la acreditación de los CRC, </t>
  </si>
  <si>
    <t xml:space="preserve">dado que mientras la resolución 1555 señala como requisito que la certificación y el registro en el RUNT, debe efectuarse por el médico que realiza la evaluación al aspirante;  por su parte, la norma técnica, exige que el certificador debe ser personal diferente al médico evaluador; </t>
  </si>
  <si>
    <t xml:space="preserve">situación que generó el hecho de que algunos Centros pertenecientes a un grupo empresarial no transmita datos al RUNT de manera independiente, toda vez que los trámites quedan asociados a un único identificador en el RUNT, con lo cual se otorga la posibilidad que se realicen cargues de información correspondiente a centros no habilitados de un grupo empresarial, lo que habitualmente se conoce como “Sombrillas” y  por consiguiente se genere competencia desleal poniendo en riesgo la economía de otros actores que desarrollan esta actividad.
   Lo anterior ha ocasionado la pérdida del control sobre la generación de los certificados que cargan los CRC´s al RUNT. Además, dificulta el proceso de acreditación  por el ONAC. No obstante, siendo de mutuo conocimiento dicha situación, no se evidencia gestión efectiva de las partes (Ministerio y ONAC) para solucionar esta problemática. </t>
  </si>
  <si>
    <t>Implementar mecanismos para controlar la expedición y cargue en el sistema RUNT de los Certificados de los CRC</t>
  </si>
  <si>
    <t>Lograr el adecuado control sobre los Certificados que expiden los CRC</t>
  </si>
  <si>
    <t xml:space="preserve">Definir criterio sobre el profesional que debe certificar el examen de los CRC   </t>
  </si>
  <si>
    <t>Dirección de Transporte y Tránsito, Subdirección de Tránsito, oficina Asesora de Jurídica</t>
  </si>
  <si>
    <t xml:space="preserve">Incumplimiento de las obligaciones de los CRC en el reporte de cambio de personal ante el Ministerio y demás autoridades competentes. Administrativo y Disciplinario                                                              Del análisis de la muestra revisada por el equipo auditor, se estableció que algunos CRC (CRC Chía y Aprueba Bogotá 1° de Mayo) realizan cambio de personal médico (Simetric Chía 585 médicos vinculados y desvinculados para el año 2011 y Aprueba Bogotá 1° de Mayo 228  médicos vinculados y desvinculados para el año 2011, Gestimedic IPS), sin informar dicha situación al Ministerio.                                                                 </t>
  </si>
  <si>
    <t xml:space="preserve">Al respecto, se evidencia la falta de seguimiento y control que debe ejercer dicho Ministerio sobre la situación del personal médico que trabaja en estos centros, lo cual  incide en el registro de la información sin el control sobre la prestación efectiva del servicio por parte de  estos profesionales y el centro al cual se encuentran registrados.  </t>
  </si>
  <si>
    <t>Esta situación se constituye en riesgo potencial contra la seguridad vial y la vida e integridad física de los ciudadanos, toda vez que no existe control sobre la información de los profesionales médicos que prestan sus servicios en actividades propias de evaluación de personas y generación de las certificaciones correspondientes, a los usuarios que se dirigen a estos centros bajo la presunción de que reúnen todos los requisitos de ley. Lo cual podría tener incluso una incidencia penal por  una presunta suplantación</t>
  </si>
  <si>
    <t xml:space="preserve">Deficiencias en los mecanismos de validación del registro nacional de conductores al no contemplar las resoluciones de habilitación de CRC´s expedidas por el Ministerio de Transporte.  Administrativo y Disciplinario                                      El número de certificados expedidos por algunos CRC supera el autorizado en las resoluciones de habilitación, </t>
  </si>
  <si>
    <t xml:space="preserve">como consecuencia de la falta de cohesión entre la normatividad expedida por el Ministerio con el proceso de acreditación, situación que no permite validar la cantidad diaria de certificados expedidos de acuerdo a la capacidad de cada establecimiento habilitado, especialmente en aquellos centros que pertenecen a un mismo grupo empresarial, denominados “sombrilla”. </t>
  </si>
  <si>
    <t>Esta circunstancia, ha posibilitado la emisión de certificados de manera presuntamente irregular, a partir de los cuales se han tramitado licencias de conducción a personas que eventualmente no presentaron las evaluaciones establecidas en estos centros y se constituyen en riesgo potencial para la seguridad vial del país.</t>
  </si>
  <si>
    <t>Implementar mecanismos para controlar el número de certificados que expidan y  carguen en el sistema RUNT los CRC</t>
  </si>
  <si>
    <t>Mayor registro de certificados en el RUNT de los efectuados en los CRC´s. Administrativo                    
De la visita realizada al CRC CONFIA de la Ciudad de Bucaramanga, se determinó que se presentan diferencias entre el número de certificados reportado por el CRC y la Información de la Plataforma RUNT, dado que el CRC reporta que para el año 2010 emitió 9871 Certificados y en lo corrido del año 2011 (Noviembre 09) ha expedido 6695, para un total de 16566 Certificados. En tanto que la información de la Plataforma RUNT, para el año 2010 se contabilizaron 14.503 certificados y para el año 2011 desde enero hasta noviembre 9 se contabilizaron 7.620 certificados, para un total de 22.123 certificados.</t>
  </si>
  <si>
    <t xml:space="preserve"> Lo anterior debido a la falta de validaciones en el sistema,</t>
  </si>
  <si>
    <t xml:space="preserve"> que permiten el cargue de certificados a estos centros, sin que ellos los hayan generado.</t>
  </si>
  <si>
    <t xml:space="preserve">Elaboración de un Plan de Mejoramiento con la Concesión RUNT que incorpore un cronograma con las fechas de desarrollo e implementación de las funcionalidades de CRC´s </t>
  </si>
  <si>
    <t>Incumplimiento en el registro de información por parte de los CRC´s.  Administrativo.                            En circular del 15 de octubre de 2010, se determinó que los Centros de Reconocimiento de Conductores, aún cuando se traten de un establecimiento perteneciente a un grupo empresarial, deben actuar como una unidad independiente y por lo tanto deben cumplir independientemente con los requisitos, procedimientos, pruebas, personal médico y administrativo; razón por la cual no es permitido trasmitir datos al RUNT por medio de una IP fija que obra como principal. Se evidenció que algunos CRC  continúan con el registro de certificaciones al RUNT desde la sede principal, sin que se hayan adoptado medidas conjuntas entre el Ministerio y el RUNT para evitar esta situación y exigir el cumplimiento de lo establecido en la circular, lo cual permitiría verificar que la operación se realice bajo la normatividad y directrices establecidas.  De otra parte, es evidente la falta de coordinación y toma de decisiones por parte de los diferentes entes competentes para la regulación, acreditación y vigilancia de estos centros, con el fin de ser comunicados a la Superintendencia de Puertos y Transporte para lo de su competencia.</t>
  </si>
  <si>
    <t>falta de control del Ministerio y del Concesionario</t>
  </si>
  <si>
    <t>Por consiguiente, impide controlar por parte del RUNT, la cantidad de certificaciones expedidas por cada una de las sedes y se abre la posibilidad a la expedición de certificados por parte de centros que no cumplen los requisitos establecidos para su operación y funcionamiento.</t>
  </si>
  <si>
    <t xml:space="preserve">Deficiencias en  los parámetros del contenido de resoluciones que habilitan el funcionamiento de CRC´s.   Administrativo. Dentro de las funciones del Ministerio se encuentra la de reglamentar las políticas de transporte en el territorio nacional. Partiendo de los conceptos de coherencia e integridad, se observó que en el contenido de las resoluciones de habilitación de los CRC,  la capacidad de certificaciones diarias a expedir por cada centro, no se considera en algunas resoluciones  y/o el plazo para su acreditación tampoco se define o no es igual en todos los casos, </t>
  </si>
  <si>
    <t xml:space="preserve">por deficiencias en los procedimientos y criterios para la habilitación de los centros, </t>
  </si>
  <si>
    <t xml:space="preserve">que afectan la objetividad de los mismos, así como el principio de equidad. </t>
  </si>
  <si>
    <t>Lograr que todos los Actos Administrativos que se expidan a los CRC cumplan los principios de coherencia e integridad</t>
  </si>
  <si>
    <t>Dirección de Transporte y Tránsito,  Subdirección de Tránsito  y Oficina Jurídica</t>
  </si>
  <si>
    <t xml:space="preserve">Falta de regulación y cobro  de  tarifas  a Centros Integrales de Atención CIA.  Administrativo y Disciplinario.                                                                El Ministerio de Transporte, es responsable de definir las políticas, tarifas y regular el funcionamiento y requisitos de los Centros Integrales de Atención CIA, los cuales fueron creados con la Ley 769 de 2002,  la cual en su ARTÍCULO  9°. CARACTERÍSTICAS DE LA INFORMACIÓN DE LOS REGISTROS., señala que: 
“ Toda la información contenida en el RUNT será de carácter público.”
“Sus características, el montaje, la operación y actualización de la misma serán determinadas por el Ministerio de Transporte y su sostenibilidad deberá estar garantizada únicamente con el cobro de tarifas para el Ingreso de datos y la expedición de certificados de información.”
Dicha ley ha sido reglamentada con la Resolución 3204 de 04 de Agosto de 2010, en la cual se establecieron los requisitos para su constitución y funcionamiento. Sin embargo, a la fecha la entidad no ha expedido Acto Administrativo que establezca las tarifas, por concepto de derechos a favor del Ministerio y del RUNT en relación con los trámites que en ellos se adelantan. Sobre el particular, se observa que a Noviembre 2011, el Ministerio ha habilitado 26 centros por medio de resoluciones
</t>
  </si>
  <si>
    <t>los cuales no se han materializado por falta de regulación del Ministerio de Transporte</t>
  </si>
  <si>
    <t xml:space="preserve">Así las cosas, se tiene que el Estado – Patrimonio Público-, está dejando de percibir recursos, por no haber realizado el cobro correspondiente a la habilitación de estos centros, por $26.1 millones , los cuales no se han materializado por falta de regulación del Ministerio de Transporte.
</t>
  </si>
  <si>
    <t>Estructuración proyecto de Ley y al Congreso de la República</t>
  </si>
  <si>
    <t xml:space="preserve">Deficiencias en el seguimiento por el Ministerio para la habilitación CIA´s.  Administrativo y Disciplinario     Se evidenció el funcionamiento de 10 Centros Integrales de Atención – CIA´s,  de la Sociedad CIATRANS que prestan el servicio a la comunidad, sin la debida habilitación por parte del Ministerio, </t>
  </si>
  <si>
    <t xml:space="preserve">de una parte porque el Ministerio en su resolución de habilitación No.4738 del 4 de noviembre de 2010 no especificó el establecimiento al cual cubre la habilitación concedida a esta sociedad y de otra porque el concesionario RUNT solicita información a estos centros, aprobando de esta manera su funcionamiento, más aún cuando se encuentran registrados en el Directorio Otros Actores del RUNT. A lo cual suma el hecho de que la entidad no muestra gestión para denunciar y solicitar a la Superintendencia de Puertos y Transporte las acciones pertinentes que generen la suspensión de funcionamiento de estos centros.
</t>
  </si>
  <si>
    <t xml:space="preserve"> circunstancia que conlleva al recaudo de recursos por parte de centros que no cumplen con los requisitos de Ley    </t>
  </si>
  <si>
    <t>No se formula acción de mejoramiento ya que el funcionamiento de las sedes señaladas en el informe obedece a un fallo de Tutela</t>
  </si>
  <si>
    <t xml:space="preserve">Incumplimiento de las normas que regulan la operación y funcionamiento de los Centros de Enseñanza Automovilística- CEA´s. Administrativo y Disciplinario                                                                 A septiembre de 2011, de 444 Centros de Enseñanza Automovilística a Nivel Nacional , registrados en el directorio RUNT, solamente el 18.24% es decir, 81 escuelas en el territorio nacional han dado cumplimiento  a lo establecido en el Decreto 1500 relacionada con la obtención de la respectiva habilitación previo acatamiento de requisitos; por consiguiente, el Ministerio de Transporte, sólo hasta septiembre de 2011, ha iniciado el proceso de desactivación en el RUNT por la no presentación de la certificación para su habilitación. </t>
  </si>
  <si>
    <t>Lo anterior permite observar que el Ministerio de Transporte no ha dado aplicación a lo establecido en el decreto y ha dilatado de esta manera los términos de Ley para el cumplimiento de requisitos y debido funcionamiento de estos centros, por cuanto no hace uso de manera diligente y oportuna de los medios con que las normas legales lo facultan para cumplir y hacer cumplir a cabalidad con los fines estatales que le han sido encomendados.</t>
  </si>
  <si>
    <t>Por lo tanto, se concluye que en país se han generado 387.534 certificados que han sido utilizados para la obtención de licencias de conducción de manera presuntamente irregular, por lo que existirían conductores sin la competencia o capacidad para ejercer esta actividad, lo cual se constituye en riesgo potencial contra la seguridad vial y la vida e integridad física de los ciudadanos colombianos.</t>
  </si>
  <si>
    <t>Lograr que todos los CEAs cumplan lo previsto en el Decreto 1500 de 2009 y en la Resolución 3245 de 2009</t>
  </si>
  <si>
    <t xml:space="preserve">Deficiencias en el registro oportuno de horas de capacitación en los CEA´s.  Administrativo                se encontró que no se está validando la asistencia a todas las clases del programa académico de los alumnos en la plataforma RUNT;  </t>
  </si>
  <si>
    <t xml:space="preserve">Por el deficiente control al cumplimiento de los requisitos establecidos para estos trámites  en algunos CEAS, </t>
  </si>
  <si>
    <t>Lograr el adecuado control de las horas de capacitación en los CEAS</t>
  </si>
  <si>
    <t>Elaboración de un Plan de Mejoramiento con la Concesión RUNT que incorpore un cronograma con las fechas de mejoras y ajustes al RNCEA.</t>
  </si>
  <si>
    <t xml:space="preserve">por falta de gestión y control </t>
  </si>
  <si>
    <t xml:space="preserve">permitiendo que los CEAs dejen de lado la capacitación teórica fundamental para el mejoramiento de la Seguridad Vial.
</t>
  </si>
  <si>
    <t xml:space="preserve">debido a que la  plataforma RUNT no controla la fecha de inscripción al curso frente al cargue de horas de clases y los CEAs no llevan registro digital de alumnos ni el consecutivo de
los mismos, </t>
  </si>
  <si>
    <t xml:space="preserve"> lo que puede generar la realización de trámites sin el lleno de los requisitos legales y promover capacidades a CEAS con vehículos no autorizados legalmente.   </t>
  </si>
  <si>
    <t>Exigir a los CEAS el cumplimiento de los señalado en los Artículos 16 y 17 del Decreto 1500 de 2009 y en el Anexo II de la Resolución 3245 de 2009</t>
  </si>
  <si>
    <t xml:space="preserve">Requerir a los CEAS el cumplimiento de la obligación de llevar numeración consecutiva anual  de los informes de formación y evaluación    </t>
  </si>
  <si>
    <t xml:space="preserve"> Subdirección de Tránsito  </t>
  </si>
  <si>
    <t>Ausencia de control sobre instructores de los CEA´s. Administrativo
El artículo 22 del Decreto 1500/09, establece el Perfil del Instructor y  el artículo 23 del mismo decreto  señala el número mensual de certificaciones expedidas por los Centros de Enseñanza Automovilística vehículo/instructor; sin embargo se estableció que en los CEAS  visitados figuran activos instructores asociados a la Escuela que en la actualidad están desvinculados de la misma,</t>
  </si>
  <si>
    <t xml:space="preserve"> por cuanto el sistema RUNT, permitió que los CEA ingresaran directamente su información al sistema, sin la validación previa del Ministerio de Transporte, </t>
  </si>
  <si>
    <t xml:space="preserve">lo que permite la generación de  certificados asociados a éstos Instructores, aumentando el cupo de certificados para cada categoría. 
</t>
  </si>
  <si>
    <t xml:space="preserve">Lograr el adecuado control a través del sistema RUNT de los Instructores vinculados a  cada CEA </t>
  </si>
  <si>
    <t xml:space="preserve">Deficiente control de vehículos autorizados para los CEA´s. Administrativo
El artículo 24 del Decreto 1500/09, establece como deberes y obligaciones de los Centros de Enseñanza, mantener los vehículos autorizados al Centro de Enseñanza Automovilística con las condiciones de seguridad requeridas y tarjeta de servicio vigente. Evaluadas las relaciones de vehículos y el correspondiente registro en el RUNT, se determinó que en los CEAS Autoclass, Coinsas,  Auto – Florida, Metropolitana, San Nicolás, Colsetrans y Piedecuesta, presentan irregularidades en los registros de los vehículos a cargo de éstos como: placas repetidas, placas que no corresponden al CEA  visitado, vehículos con CDAS Y SOATs vencidos, no obstante el sistema permite la solicitud de certificados con estas placas, </t>
  </si>
  <si>
    <t xml:space="preserve">por la vulnerabilidad del mismo en cuanto al control de los requisitos del parque automotor,
</t>
  </si>
  <si>
    <t>Implementar medidas para garantizar que los CEAS solo se puedan expedir certificados de capacitación con vehículos que cumplan todos los requisitos exigidos en las normas vigentes</t>
  </si>
  <si>
    <t xml:space="preserve">Dificultades con el funcionamiento  del RUNT en los CEA´s. Administrativo
Se presentan constantes inconvenientes en la utilización del RUNT en los Centros de Enseñanza Automovilística 
</t>
  </si>
  <si>
    <t xml:space="preserve">por las siguientes razones:
• Se presenta el caso en el que al completar las horas el certificado no aparece por la opción “listar tareas” y se debe seguir cargando horas  pero si se revisa por ciudadanos aparece el certificado ocasionando la expedición de doble certificado y doble cobro.  
• Adicionalmente es reiterado que el sistema no arroja las solicitudes y cuando se han cargado horas de clase en el sistema este registro del alumno desaparece, teniendo así que llamar de nuevo al alumno para retoma de huella, presentándose retraso  en el trámite de licencias de conducción.
• Otra de las fallas que presenta el Sistema RUNT es que en algunos casos arroja la solicitud pero no específica el tipo de trámite que se va a  realizar, situación que genera que se realice la solicitud para expedición de Licencias de Conducción y el Certificado aparezca como tramite de recategorización y no se pueda realizar ningún reclamo por no tener prueba de esto. 
• Cuando se presentan inconvenientes al culminar el proceso de reporte de las horas al sistema, la información digitada se borra teniendo que iniciar nuevamente el proceso . 
• Existe información desactualizada en el RUNT con instructores que no tienen  la tarjeta de instructor cargada al sistema y vehículos propios del centro de enseñanza . 
</t>
  </si>
  <si>
    <t xml:space="preserve">situación que puede generar traumatismos a la entidad en el control de las decisiones tomadas y la salvaguarda de la información. </t>
  </si>
  <si>
    <t>Solicitar a la Concesión RUNT, mediante memorando de requerimiento, el ajuste de la funcionalidad del RNCEA para facilitar la operación de estos actores con la plataforma.</t>
  </si>
  <si>
    <t>Subsanar los inconvenientes que están presentando los CEA´s al registrar sus certificados en la plataforma RUNT.</t>
  </si>
  <si>
    <t>Deficiente seguimiento de los requisitos exigidos por la resolución 4062 de 2007 por el Ministerio ante los CDA.   Administrativo y Disciplinario                      Analizadas algunas carpetas de CDA, se evidenció la ausencia de documentos requeridos para establecer si el centro debe o no continuar con la habilitación</t>
  </si>
  <si>
    <t xml:space="preserve">No obstante ser competencia de la Superintendencia de Puertos y transporte, la supervisión de estos centros, es responsabilidad del Ministerio tener el archivo documental como soporte de la conservación de la habilitación, 
</t>
  </si>
  <si>
    <t xml:space="preserve">circunstancias que generan incertidumbre sobre el análisis realizado por el Ministerio debido al inadecuado seguimiento, manejo y custodia documental sobre la información presentada por los CDA.
</t>
  </si>
  <si>
    <t>Incluir en los expedientes de los CDA, todos los documentos que sustenten la expedición de las Resoluciones, las acreditaciones  y las novedades que se presenten</t>
  </si>
  <si>
    <t>Revisar que los expedientes de los CDA contengan todos los documentos soporte antes de ser archivados</t>
  </si>
  <si>
    <t xml:space="preserve">Subdirección de Tránsito  </t>
  </si>
  <si>
    <t xml:space="preserve">Inactivación CDA que no cumplen con condiciones mínimas de funcionamiento. Administrativo
El Numeral 3° del artículo 9° de la Resolución 003500 DE 2005 por la cual se establecen las condiciones mínimas que deben cumplir los Centros de Diagnóstico Automotor, señala que los CDA deben “ Mantener vigentes los registros, certificaciones y autorizaciones propias de su actividad expedidas por las autoridades competentes.” 
El Ministerio presentó la relación de 46 Centros de Diagnóstico Automotor con corte a 30 de septiembre de 2011, solicitando su inactivación  ante el RUNT, por no cumplir con el requisito de acreditación; sin embargo, de esta relación 15 centros   continuaron con la expedición de certificados de revisión técnico mecánica y de gases, 
</t>
  </si>
  <si>
    <t xml:space="preserve">por inadecuados mecanismos del sistema RUNT que permiten la transmisión de información que impidan detectar estas situaciones, </t>
  </si>
  <si>
    <t xml:space="preserve">circunstancia que deja en evidencia la falta de seguridad del mismo y que impactan las políticas de tránsito ante el riesgo de circulación de vehículos en condiciones inadecuadas. </t>
  </si>
  <si>
    <t xml:space="preserve">Exigir a la Concesión RUNT la oportuna inactivación de los CDAs que sea solicitada por el MT  </t>
  </si>
  <si>
    <t>Garantizar la oportuna inactivación en el RUNT de los CDAs que no cumplen las condiciones exigidas para su funcionamiento</t>
  </si>
  <si>
    <t xml:space="preserve">Ausencia de certificación y registro de los Organismos de Tránsito por el RUNT.  Administrativo                                                             Se observó que aún cuando se había establecido la necesidad de contar con certificación expedida por el RUNT respecto de los organismos de tránsito que cumplieran los requisitos para realizar la operación de trámites a través del sistema RUNT. A noviembre de 2011, no se les ha dado a dichos organismos la certificación correspondiente, pero ello no ha impedido que aparezcan activos en el RUNT y realicen los trámites a través de esta plataforma.  </t>
  </si>
  <si>
    <t xml:space="preserve">Lo anterior evidencia el incumplimiento de la regulación establecida al respecto por parte, del concesionario como de otros actores del RUNT, </t>
  </si>
  <si>
    <t>sin que el Ministerio de Transporte haya tomado acciones efectivas y oportunas al respecto, evidenciándose debilidades por parte de este Ministerio ante la deficiente interventoría y la supervisión necesarias.</t>
  </si>
  <si>
    <t>Garantizar que todos los OT que interactúan con el RUNT cumplan las condiciones técnicas, tecnológicas y de operación exigidas en la Resolución 1552 de 2009</t>
  </si>
  <si>
    <t xml:space="preserve">Incumplimientos por parte de los organismos de transito en el proceso de migración de información al RUNT.  Administrativo                                            Ninguno de los organismos de tránsito ha cumplido con la obligación de realizar completamente la migración de información relativa a los RNC y RNA.  Si bien, se observan en algunos organismos de tránsito, altos porcentajes de migración (superiores al 90%) de información al RUNT para al menos uno de los dos registros requeridos “RNA y RNC”, existen algunos que tienen pendiente la migración de un volumen importante de información licencias de conducción, especialmente aquellas que corresponden a trámites antiguos; también se reportan algunos organismos de tránsito que no han realizado migración de información al RUNT (Floridablanca) y otros, que a pesar de no estar conectados al RUNT continúan realizando los trámites propios del organismos de tránsito.  
  </t>
  </si>
  <si>
    <t>Estas situaciones son consecuencia de debilidades en la exigencia del cumplimiento de la regulación expedida por el Ministerio de Transporte, así como de la vigilancia y control que sobre estos organismos debe ejercer la Superintendencia de Puertos y Transporte.</t>
  </si>
  <si>
    <t>De igual manera, los organismos de tránsito no han dado cumplimiento a lo establecido en la Circular del Ministerio de Transporte en el sentido de reportar a los cinco días siguientes a la publicación de la circular el numero de registros que tienen pendientes de migrar tanto de automotores como de Licencias de conducción y el porcentaje que dichos registros representan respecto al total que se debe migrar y las razones por las cuales no se ha culminado el proceso</t>
  </si>
  <si>
    <t xml:space="preserve">Lograr el cierre del proceso de migración de información de los OT al RUNT, tanto del RNA como del RNC </t>
  </si>
  <si>
    <t>Reuniones semanales</t>
  </si>
  <si>
    <t xml:space="preserve">Dirección de Transporte y Tránsito, Supervisión Contrato -Coordinación RUNT, Grupo RUNT, Concesión RUNT, Subdirección de Tránsito, Subdirección de Transporte  </t>
  </si>
  <si>
    <t>Otras situaciones relativas al funcionamiento y operación de los Organismos de Tránsito, encontradas en las visitas realizadas.  Administrativo                                                              Como resultado de las visitas realizadas a diferentes actores del RUNT, entre ellos organismos de tránsito, se pudo establecer una serie de incumplimientos y deficiencias frente a los requisitos normativos y regulaciones establecidas para su funcionamiento,</t>
  </si>
  <si>
    <t xml:space="preserve"> sin que se observe una gestión efectiva por parte del Ministerio de Transporte para exigir el cumplimiento de la regulación expedida sobre el particular, </t>
  </si>
  <si>
    <t>lo cual genera que estos organismos generen información sin la  adecuada vigilancia y control que sobre éstos debe ejercer la Superintendencia de Puertos y Transporte.</t>
  </si>
  <si>
    <t>Ejercer el adecuado control y vigilancia de los OT</t>
  </si>
  <si>
    <t>Garantizar el cumplimiento de las normas vigentes por parte de los OT</t>
  </si>
  <si>
    <t xml:space="preserve"> Dirección de Transporte y Tránsito, Subdirección de Tránsito</t>
  </si>
  <si>
    <t>Debilidades en la comunicación con los diferentes actores del RUNT.  Administrativo                              el Ministerio de Transporte no ha hecho el seguimiento y control para que el concesionario no emita comunicados a los diferentes actores, que en algunos casos contravienen procedimientos establecidos por dicha Entidad,</t>
  </si>
  <si>
    <t xml:space="preserve">Lo anterior, por inadecuados mecanismos de seguimiento y control en el ejercicio de verificación de obligaciones a cargo del Ministerio de Transporte, en el desarrollo del proyecto, que coadyuven en la implementación del sistema, </t>
  </si>
  <si>
    <t>Solicitar a la Concesión RUNT, mediante requerimiento, que no emita comunicaciones dirigidas a los diferentes actores que puedan contravenir normas o procedimientos establecidos por el Ministerio de Transporte.</t>
  </si>
  <si>
    <t>Garantizar que la información que se envíe a los diferentes actores por la Concesión RUNT, estén acordes con las normas y procedimientos establecidos por el Ministerio de Transporte.</t>
  </si>
  <si>
    <t>Requerir a la Concesión RUNT para que cualquier comunicado que emita dirigido a los diferentes actores que tengan que ver con normatividad o procedimientos del resorte del Ministerio, lleven el respectivo aval de esta Entidad.</t>
  </si>
  <si>
    <t>oficio</t>
  </si>
  <si>
    <t>Dirección de Transporte y Tránsito, Supervisión Contrato - Coordinación Grupo RUNT</t>
  </si>
  <si>
    <t>Inconsistencias en los medios informativos (página web).  Administrativo                                                  De conformidad con el numeral 10.4.14 de la Cláusula Decima del Contrato de Concesión, en donde señala: “Suministrar, actualizar e implementar un sitio web que permita brindar al usuario, información de tipo institucional… consultas sobre el RUNT…”. Se observa que la información registrada en la página del RUNT, como medio de consulta al usuario, no cuenta con datos suficientes y ciertos, como consecuencia de la inadecuada retroalimentación y consolidación entre las diferentes fuentes que alimentan el sistema</t>
  </si>
  <si>
    <t xml:space="preserve">Por lo anterior, no se está ofreciendo a los usuarios la información integra y consistente, ni es actualizada periódicamente en el sitio web, de tal manera que brinde al usuario, información de tipo institucional en la consulta sobre el RUNT (numeral 10.4.14); como consecuencia de la falta de seguimiento y control por parte tanto de la interventoría contratada como de la supervisión por parte del Ministerio, para el cumplimiento de las obligaciones contractuales del concesionario, </t>
  </si>
  <si>
    <t>con lo cual  se afecta la veracidad de la misma y genera inequidad, al no estar incluida en la página web, la información pertinente de todos los actores que cumplen con la normatividad.</t>
  </si>
  <si>
    <t>Generar un sistema de comunicación integrado para los diversos actores del sistema.</t>
  </si>
  <si>
    <t xml:space="preserve">Elaboración de un Plan de Mejoramiento con la Concesión RUNT que incorpore un cronograma con las fechas de desarrollo e implementación de un sistema de comunicación integrado para los diversos actores del sistema acorde con lo establecido en el contrato 033 de 2007. </t>
  </si>
  <si>
    <t>AUDITORIA ESPECIAL 2011 PROYECTO RUNT</t>
  </si>
  <si>
    <t>Revisar normatividad vigente en cuanto a las autorizaciones en  materia de tránsito y evaluar cuales reglamentaciones se pueden unificar en un solo Acto Administrativo.</t>
  </si>
  <si>
    <t>Unificar la reglamentación vigente en materia de autorizaciones de tránsito que jurídica y técnicamente sea recomendable, para garantizar la correcta y oportuna aplicación de la misma por parte del Ministerio y de los usuarios.</t>
  </si>
  <si>
    <t>Subdirección de Tránsito, Oficina Asesora de Jurídica</t>
  </si>
  <si>
    <t>Dirección de Transporte y Transito - Coordinación Grupo Reposición Vehicular</t>
  </si>
  <si>
    <t xml:space="preserve">Determinar el monto de los compromisos que ya cumplieron requisitos para el pago.
Hacer solicitud a planeación para crear ficha MGA vigencias expiradas.
</t>
  </si>
  <si>
    <t>debido a que las aseguradoras interponen recursos tiempo después de estar ejecutoriada la resolución</t>
  </si>
  <si>
    <t xml:space="preserve"> Componente 1: Marco Teórico y Normativo. De acuerdo a la información entregada a la CGR , el grupo PVR únicamente desarrolló el Manual de “Mantenimiento de la red vial secundaria” y la “Metodología para el desarrollo de los PVD”.  Considerando lo anterior, a mayo de 2011, con el desarrollo del programa PVR presuntamente no se ha cumplido con el desarrollo normativo y/o la elaboración de manuales relacionados con los siguientes temas: Diseño de red vial secundaria ,rehabilitación y mejoramiento de la red vial secundaria, Especificaciones técnicas, ambientales y sociales generales; Términos de referencia para la contratación de diseños, obras y supervisión; Desarrollo de sistemas alternativos de gestión de mantenimiento vial; Desarrollo de nuevas tecnologías en materiales y procesos constructivos para la intervención de vías; Diseño e implementación de sistemas de monitoreo, seguimiento y evaluación</t>
  </si>
  <si>
    <t>Carencia, insuficiencia y/o inoportunidad en la aplicación de mecanismos de control para el eficaz cumplimiento de las funciones que en tal sentido le han sido conferidas legalmente al grupo de trabajo PVR.</t>
  </si>
  <si>
    <t>Carencia, insuficiencia y/o inoportunidad en la aplicación de mecanismos de control para el eficaz cumplimiento de los objetivos y metas previstas con la implementación del programa PVR.</t>
  </si>
  <si>
    <t>Carencia, insuficiencia y/o inoportunidad en la aplicación de mecanismos de control para el eficaz cumplimiento integral del programa PVR.</t>
  </si>
  <si>
    <t xml:space="preserve">Información SIGVIAL. 
Frente a la revisión realizada al aplicativo SIGVIAL con el usuario asignado a la CGR por el grupo PVR, se observa que:  el sistema provee opciones para consultar información del inventario vial  y generar reportes, sin embargo al ingresar a varios de los submenús no se presenta ningún tipo de información (puentes, túneles, cunetas, obras arte, daños en pavimento, daños en afirmado, etc.) y por consiguiente no se visualizan  en el correspondiente mapa; se presentan vías sin codificación; las longitudes y codificaciones de las vías difieren de un reporte a otro;  algunos departamentos no presentan los ríos en su mapa; no se presenta reporte de tráfico promedio diario ni estaciones de conteo; los botones de navegación no funcionan en reportes de más de una página; en el mapa no se presenta la ubicación de las obras de drenaje; las unidades de medida de longitud no son uniformes para todos los reportes; en el reportes de obras de drenaje se observan inconsistencias en cuanto a la cantidad total de obras frente al detalle de las mismas; en el detalle del inventario de sección transversal se presentan campos en blanco, inconsistencias en los valores y campos repetidos; el reporte de capa de rodadura muestra el mismo resultado para todos los departamentos; los colores usados en el mapa no permiten diferenciar claramente lo que representan por ser muy similares; no se presentan los manuales ni la ayuda en el correspondiente menú; en las listas desplegables no es posible visualizar el texto completo de cada ítem;   no se presenta información sobre contratos (tipo de contrato, estado, calificación) aunque se creó esta funcionalidad. 
</t>
  </si>
  <si>
    <t xml:space="preserve"> Sistemas Estratégicos de Transporte Público. –SETP-.La Contraloría General de la República evidencia, que el proceso para la implantación de los SETP es similar al realizado para los SITM. Es decir, parte de la estructuración de Entes Gestores a nivel local y de la participación permanente de otros entes territoriales como lo son las Secretarías de Tránsito, las Empresas de Servicios Públicos, la autoridad ambiental, etc.; también requieren programas de adquisición de predios, reasentamiento de personas afectadas, planes ambientales y de manejo de tráfico y, más importante aún, reorganización de rutas de transporte público remanente y programas de eliminación de sobreoferta. En todos estos aspectos la CGR ha identificado importantes debilidades como resultado de las auditorias adelantadas en vigencias anteriores a los SITM; en estas circunstancias, cobra relevancia la oportuna y efectiva utilización del conocimiento y la experiencia adquiridos por el Ministerio de Transporte  con el objetivo de optimizar la estructuración y ejecución de los SETP, en procura de minimizar el riesgo de ocurrencia de situaciones irregulares como la indefinición de las obras a ejecutar por  Públicos -ESP, cronogramas de adquisición predial simultáneos con la ejecución de obras de infraestructura, cronogramas de reorganización de rutas de transporte público remanente y programas de eliminación de sobreoferta posteriores a la entrada en operación del Sistema, incumplimiento en la entrega oportuna de aportes por las partes y utilización indebida de los recursos transgrediendo lo estipulado en los Convenios de Cofinanciación, etc. De otra parte, aunque la Unidad Coordinadora de Proyectos -UCP ya ha iniciado las funciones de su competencia para la implementación de los SETP a nivel nacional, el Ministerio de Transporte no ha ajustado de manera oportuna la Resolución No. 3500 de 2004, modificada por  la resolución No. 1780 de 2010,  donde se establecen las funciones de la UCP, las cuales están orientadas básicamente a los SITM y a los compromisos adquiridos con la Banca Multilateral que los financió, principalmente el BIRF. Finalmente, el Ministerio de Transporte tampoco ha considerado dentro de sus Planes Indicativo y de Acción de las vigencias 2010 y 2011 metas directamente relacionadas con la implementación de los SETP para los cuales, como ya se dijo, la UCP realizó gestión en esas vigencias</t>
  </si>
  <si>
    <t>Carencia, insuficiencia y/o inoportunidad en la aplicación de mecanismos de control para el eficaz cumplimiento de las funciones que con relación a los SETP le han sido conferidas al Ministerio de Transporte</t>
  </si>
  <si>
    <t>Expedir la resolución por medio de la cual se le otorgue funciones de coordinación y seguimiento para los proyectos de los Sistemas Estratégicos de Transporte, a la Unidad Coordinadora</t>
  </si>
  <si>
    <t xml:space="preserve">Incluir dentro de las funciones, el seguimiento a los Proyectos para los Sistemas Estratégicos de Transporte </t>
  </si>
  <si>
    <t xml:space="preserve">A) a E) Carencia, insuficiencia y/o inoportunidad en la aplicación de mecanismos de control para el eficaz cumplimiento de las funciones que en tal sentido le han sido conferidas al grupo de trabajo del FSSG de la Dirección de Infraestructura. </t>
  </si>
  <si>
    <t>A)  a E) Presunto incumplimiento a las disposiciones de la resolución No 01155 del 27/03/09 del Ministerio de Transporte</t>
  </si>
  <si>
    <t xml:space="preserve">Revisar los Informes de Gestión por Proceso a cargo de la Dirección de Transporte y Tránsito y determinar los riesgos que están afectando la gestión </t>
  </si>
  <si>
    <t>Minimizar la materialización de los riesgos.</t>
  </si>
  <si>
    <t>Transferir los expedientes al archivo que correspondan. Depurar los documentos soportes de cada expediente. Foliar los expedientes conforme alas reglas de archivo. Ubicar físicamente los expedientes en el archivo de acuerdo con las tablas de retención documental</t>
  </si>
  <si>
    <t xml:space="preserve">Comité de Coordinación Control Interno
Analizado el contenido de las actas suscritas del Comité de Coordinación de Control Interno, se determinó en la mayoría de ellas, que solamente  el tema a tratar se refiere al Plan de mejoramiento de la Contraloría General de la República, </t>
  </si>
  <si>
    <t xml:space="preserve">Actas de Comité de Control Interno </t>
  </si>
  <si>
    <t>Juddy Amado Sierra</t>
  </si>
  <si>
    <t xml:space="preserve">1.Realizar análisis de los estudios de oferta y demanda                                                                                                                                                                             2 Elaborar resoluciones para rutas no viables 3.Remitir a Planta central rutas viables         </t>
  </si>
  <si>
    <t>Solicitudes tramitadas  de rutas y horarios</t>
  </si>
  <si>
    <t xml:space="preserve">Según el literal A del artículo 10 del Decreto 1609 del 31 de julio de 2002, la certificación de aprobación técnica de los vehículos que transporten  GNC y GLP deberá ser expedida por personal idóneo acreditado por la Superintendencia de Industria y Comercio. Sin embargo, el Ministerio de Transporte no ha hecho exigible la certificación en los términos establecidos, lo que puede generar que las revisiones no estén acorde con los lineamientos estipulados en el Sistema Nacional de Normalización, Certificación y metrología, y que el transporte de dichas sustancias represente riesgo para la población y el medio ambiente. </t>
  </si>
  <si>
    <t>Presentar el proyecto del procedimiento para ser aprobado de acuerdo a lo establecido en el SGC</t>
  </si>
  <si>
    <t xml:space="preserve">Elaborar y presentar proyecto de ley para la modificación del porcentaje de los derechos de tránsito que corresponden al Ministerio. </t>
  </si>
  <si>
    <t>Generar una política de regulación económica a favor de los ingresos de la Nación.</t>
  </si>
  <si>
    <t>Dirección de Transporte y Transito y Oficina Jurídica</t>
  </si>
  <si>
    <t xml:space="preserve">Revisión de los procesos operativos y de los convenios de recaudo que tienen suscrito los Ot con extensión de caja y los Bancos. </t>
  </si>
  <si>
    <t xml:space="preserve">Garantizar que los Organismos de tránsito utilizan  software cumpla con los requisitos para la  convivencia con el RUNT </t>
  </si>
  <si>
    <t>Solicitar a la Concesión informe definitivo situación organismos de tránsito secretaria de Transporte y Movilidad de Cundinamarca</t>
  </si>
  <si>
    <t>Solicitar a la Interventoria Revisión y concepto sobre informe presentado por la Concesión</t>
  </si>
  <si>
    <t>Remisión de cuentas  de cobro a Secretaria de Transito de Cundinamarca o a quien corresponda</t>
  </si>
  <si>
    <t>Solicitar a la Concesión e Interventoria la revisión de las condiciones de operación , protocolos de seguridad y homologación de Software y propuesta de mejoramiento.</t>
  </si>
  <si>
    <t>resolución</t>
  </si>
  <si>
    <t>1.  Exigir a los CRC registrados luego de la expedición de la resolución 3374 de 2009, la acreditación.</t>
  </si>
  <si>
    <t>Lograr que todos los CRC registrados tengan la debida acreditación y cumplan con los requisitos exigidos en la normatividad</t>
  </si>
  <si>
    <t>Inclusión de la exigencia de la acreditación en los actos administrativos por medio de los cuales se registran los CRC</t>
  </si>
  <si>
    <t>2 Ajustar la reglamentación de los Centros de Reconocimiento de Conductores</t>
  </si>
  <si>
    <t>Revisión de la normatividad que regula los Centros de Reconocimiento de Conductores y expedición de la nueva reglamentación</t>
  </si>
  <si>
    <t>1, Ajustar la reglamentación de los Centros de Reconocimiento de Conductores.</t>
  </si>
  <si>
    <t>Definir condiciones para la habilitación y funcionamiento de los Centros de Reconocimiento de Conductores.</t>
  </si>
  <si>
    <t>2, Gestionar ante el Congreso de la República aprobación proyecto de ley No. 272 de 2009 Cámara, el cual contempla la modificación del artículo 3 de la Ley 1397 de 2010</t>
  </si>
  <si>
    <t>Lograr que a través de una nueva ley se de claridad con respecto a las exigencias para la habilitación de los CRC.</t>
  </si>
  <si>
    <t>demoras en el análisis del resultado del informe emitido por la Universidad Nacional</t>
  </si>
  <si>
    <t>Adelantar la revisión y análisis de documentos técnicos incluido el estudio de la Universidad Nacional, en lo que tiene que ver con la ficha técnica de la licencia de conducción</t>
  </si>
  <si>
    <t>2, Expedir el acto administrativo reglamentado la nueva ficha técnica y la programación para realizar el cambio de licencia dentro del plazo concedido por la ley (Marzo 2014)</t>
  </si>
  <si>
    <t>Definir la nueva ficha técnica de la licencia de conducción y establecer la programación para que los ciudadanos adelanten el cambio de la licencia de conducción dentro del plazo establecido en la ley 1383 de 2011</t>
  </si>
  <si>
    <t>Presentar el proyecto del acto administrativo para aprobación</t>
  </si>
  <si>
    <t>Hallazgo No. 19 Deficiencias en la funcionalidad del sistema (Administrativo)
En las visitas realizadas por la comisión de la Contraloría, a los diferentes actores del RUNT, se observaron deficiencias en la funcionalidad del sistema en cuanto a la ejecución de los trámites asociados a los Centros de Reconocimiento de Conductores. *el CRC no carga los rechazados, por cuanto se da la opción al usuario de que se practique un examen más especializado y/o corrija la anomalía y regrese para comprobar tal hecho; situación que no permite tener un control sobre estos usuarios, dado que algunos no regresan, los cuales pueden acudir a otro CRC para que les aprueben sin el cumplimiento de los requisitos exigidos; *el sistema permite modificar la categoría y expedir el certificado. Igualmente, se puede modificar el tipo de trámite y las restricciones del conductor; *• En los primeros meses de operación del sistema, en la “consulta ciudadanos” dispuesta en el portal web, sólo se podía ver el último certificado de aptitud física, mental y coordinación motriz expedido en el RUNT</t>
  </si>
  <si>
    <t>Realizar seguimiento al sistema RUNT, para verificar la efectividad de los ajustes y cambios efectuados en el aplicativo HQRUNT.</t>
  </si>
  <si>
    <t>Continuar con el plan de trabajo de la ISO 27001, establecer los objetivos de control y revisar los perfiles establecidos. Definir el esquema de operación de los OT Departamentales (vg. Cundinamarca en el uso de firmas digitales) Yy DT y otros actores y activar la validación de correspondencia del certificado digital.   El Ministerio mantendrá un control de la información que ingresa a las bases de datos del RNA y RNC para lo cual se diseñarán los respectivos sistemas y parámetros de validación.</t>
  </si>
  <si>
    <t>Tener y mantener el sistema de información actualizada, segura, integra, confiable de cada uno de los registros nacionales.</t>
  </si>
  <si>
    <t xml:space="preserve">Se llevarán a cabo mediante un plan de trabajo que incluya:
1. La planeación y desarrollo de un  proyecto  para que cada Organismo de Transito Departamental (vg. Cundinamarca)  tenga cada uno su certificado digital u operen integrados dentro del transito departamental.
2. Generar una  comunicación Oficial a los OT por parte del Ministerio para que sea aplicada la validación de correspondencia usuario autenticado Vs certificado digital.
3. Se establecerán mesas de trabajo para la revisión de los requerimientos de negocio Vs las validaciones implementadas en el sistema HQ Runt.
4. Seguimiento al cronograma para el cumplimiento de la Implementación de la Norma ISO27001.       
5. Reactivación de las mesas de trabajo con la Registraduria Nacional para utilizar los datos oficiales que posee la Registraduria en la autenticación de los usuarios del sistema (Huellas)
</t>
  </si>
  <si>
    <t xml:space="preserve">1. Resolución       2. Oficio                   3. Cronograma       4. Cronograma         5. Cronograma  </t>
  </si>
  <si>
    <t>Privilegios de modificación</t>
  </si>
  <si>
    <t>Implementación De Políticas y Procedimiento de Gestión  De Acceso de Usuarios, utilizando los estándares establecidos en la Norma ISO27001, para este efecto.</t>
  </si>
  <si>
    <t>1. Documentar e institucionalizar el Procedimiento de Mantenimiento, administración y control de la información publicada en el website de Runt
2. Asignar la función de administración de información del site de Runt (Webmaster).
3. Definir un control de monitoreo periódico de la información publicada en el site de Runt, incluyendo el reporte y manejo de novedades e inconsistencias</t>
  </si>
  <si>
    <t>utilización huella</t>
  </si>
  <si>
    <t>1. Conformar la Mesa de trabajo con la Registraduria para la validación efectiva de la huella en el proceso de autenticación de Runt (Autenticidad)
2. Aplicar reingeniería al proceso de huella para estandarizar el requerimiento y el manejo de excepciones.
3. Enviar la Resolución de obligatoriedad de validación del acceso con huella para todos los organismos de Tránsito y revisar la aplicabilidad en OA como la PONAL.
4. Activar el control de huella para todos los usuarios del Sistema HQ Runt</t>
  </si>
  <si>
    <t xml:space="preserve">1. Cronograma      2. Oficio                3. Resolución       4. Oficio         </t>
  </si>
  <si>
    <t xml:space="preserve"> no se contaba con todos los equipos de acuerdo con el manual de condiciones de operación, técnicas y tecnológicas</t>
  </si>
  <si>
    <t>Revisar el uso del Certificado Digital en los Tránsitos Departamentales, Direcciones Territoriales y demás Actores. Utilización y efectividad de las reglas  de validación (100%) definidas frente al sistema</t>
  </si>
  <si>
    <t xml:space="preserve">Se llevara a cabo mediante un plan de trabajo la planificación  para que cada  Organismo de Transito, Direccione Territoriales y Demás actores  tenga su certificado digital.         Generar una  comunicación Oficial a los OT, DT, Otros Actores para que sea aplicada la validación de correspondencia usuario autenticado Vs certificado digital.       revisar los perfiles existentes, jerarquización y su procedimiento                                                            </t>
  </si>
  <si>
    <t xml:space="preserve">1. Resolución       2. Oficio                3. Oficio            </t>
  </si>
  <si>
    <t>Mejora en el proceso de registro y mantenimiento  de información de PNJ que requieren habilitación, autorización o permiso del Ministerio de transporte</t>
  </si>
  <si>
    <t>Implementación en la plataforma de desarrollo HQRUNT</t>
  </si>
  <si>
    <t>1, Expedir la reglamentación adoptando la ficha técnica de la tarjeta de registro de maquinaria agrícola, el alcance del registro del RNMA,  la ficha técnica de la tarjeta de registro de los remolques y semirremolques,
reporte de la accidentalidad  por parte de los OT y el registro nacional de empresas de transporte.</t>
  </si>
  <si>
    <t xml:space="preserve">Definir los parámetros de los registros considerados en la segunda fase del RUNT </t>
  </si>
  <si>
    <t>Dirección de Transporte y Tránsito
Subdirección de Tránsito
Oficina Asesora Jurídica</t>
  </si>
  <si>
    <t>2, Evaluación de los procesos y la estabilización de los registros contemplados en la fase 1, para definir la entrada en operación de la fase 2</t>
  </si>
  <si>
    <t>Garantizar la centralización de la información de los registros, conforme a lo señalada en las leyes 769 de 2002 y 1005 de 2006</t>
  </si>
  <si>
    <t>Evaluar el estado, la confiabilidad  y el nivel de estabilización de los registros contemplados en la primera fase, definiendo los ajustes pertinentes y la fecha mas conveniente desde el punto de vista técnico para la implementación d de la segunda fase</t>
  </si>
  <si>
    <t xml:space="preserve">Dirección de Transporte y Tránsito
Subdirección de Tránsito
Subdirección de Transporte
Direcciones Territoriales
Oficina Asesora Jurídica
Oficina Asesora de Planeación
Grupo RUNT
</t>
  </si>
  <si>
    <t xml:space="preserve">
1. Expedir la nueva reglamentación para la constitución y  funcionamiento de los Organismos de Tránsito.
</t>
  </si>
  <si>
    <t>Definir las nuevas condiciones para la constitución y funcionamiento  de los Organismos de Tránsito
 (Hoy rige la Resolución. 3846 de 1993) con el propósito de garantizar una mejor prestación de servicio a los usuarios</t>
  </si>
  <si>
    <t>Preparar el proyecto de reglamentación</t>
  </si>
  <si>
    <t>Dirección de Transporte y Tránsito
Subdirección de Tránsito
Oficina Asesora de Jurídica</t>
  </si>
  <si>
    <t>2, Expedir un nuevo régimen sancionatorio para los Organismos de Tránsito.</t>
  </si>
  <si>
    <t>Preparar el proyecto de Decreto, conforme la Ley 1005 de 2006</t>
  </si>
  <si>
    <t xml:space="preserve">Lo anterior, hace evidente la existencia de fallas en el proceso de Interventoria del contrato, que han generado riesgos en su ejecución y determinan incumplimientos de obligaciones contractuales con sus respectivas consecuencias por desconocer el marco normativo regulatorio pertinente , situación que además está pretermitiendo lo establecido en la Clausula 10ª del Contrato en mención, el articulo 4º, numeral 4º del articulo 25, numeral 4º del articulo 32, numeral 1º del articulo 26 de la Ley 80 de 1993, el Numeral 38 del Capítulo 1° y  numeral 9º del Capítulo segundo de la Resolución 1444 de 2001,asi como del articulo  34 y 53 de la Ley 734 de 2002, lo que podría conllevar un eventual alcance disciplinario 
</t>
  </si>
  <si>
    <t>Cumplimiento al Manual de Supervisión e Interventoria de Contratos adoptado mediante Resolución No 02444 del 18 de junio de 2010  para el trámite de elaboración de modificaciones al Contrato de Concesión 033 de 2007, en cuanto a adiciones en valor o prórroga del citado contrato.
La anterior acción de  mejoramiento es preventiva, no aplica acción correctiva por cuanto en el Manual de Interventoria vigente para el 2007,  fue el adoptado mediante Resolución No. 001444 del 8 de marzo de 2001 y en especial la actualización realizada en el memorando circular No. MT-2500-1-015641 del 27 de junio de 2002, donde se modifica el numeral 15 del precitado manual: (...) "Cuando las modificaciones impliquen adiciones en valor o plazo, estos documentos serán suscritos por el jefe de la dependencia ejecutora una vez se obtenga por parte del Comité de Licitaciones y contratos o quien haga sus veces". "si alguna de las anteriores modificaciones no implica adición en valor o plazo, no se requiere someterla a consideración del Comité de licitaciones y Contratos".</t>
  </si>
  <si>
    <t>Generar acciones tendientes a garantizar que las actividades de la Concesión RUNT  siempre estén correlacionados con las condiciones pactadas en el contrato.</t>
  </si>
  <si>
    <t>El cumplimiento de l Contrato en forma continua ininterrumpida, eficiente y eficaz.</t>
  </si>
  <si>
    <t>Organizar el expediente del Contrato de Concesión (No. 033 de 2007) de acuerdo con la Ley General de Archivo.</t>
  </si>
  <si>
    <t>Organizar expediente contractual</t>
  </si>
  <si>
    <t>Culminar el desarrollo e implementación de los registros de la Fase I y II del contrato 033 de 2007.</t>
  </si>
  <si>
    <t xml:space="preserve">Debilidades en la calidad de la información Partiendo que es responsabilidad de los funcionarios de cada actor  verificar la veracidad, consistencia y legalidad de todos los requisitos y documentos de acuerdo con el ordenamiento jurídico, con sus procesos y validaciones internas. Es así que el sistema debe registrar y mantener actualizada, centralizada, autorizada y validada la información de los registros que conforman el RUNT. Con base en la revisión de la información reportada por el RUNT  para los Aforos, Centro de Diagnóstico Automotor y Centros de Reconocimiento de Conductores,  se evidencian debilidades por cuanto se encontraron registros con campos en blanco, inconsistencias en las fechas de expedición y vigencia del certificado de RTMyG , inconsistencias en la información reportada por diferentes herramientas , errores en los números de cédula , inconsistencias en apellidos, casos en los que el mismo número de cédula identifica a diferentes personas, información de médicos en la que la fecha de registro es posterior a la fecha de desvinculación, campos con el texto “sin información” e inconsistencias en los registros del reporte de aforos . </t>
  </si>
  <si>
    <t>Elaboración de un Plan de Mejoramiento con la Concesión RUNT que incorpore un cronograma con las fechas de implementación de los ajustes y modificaciones que establezcan los controles necesarios para asegurar la confiabilidad, integridad, seguridad y consistencia de la información recibida de las DT´s, OT´s y demás actores.</t>
  </si>
  <si>
    <t>Realizar las modificaciones y ajustes necesarios para terminar de desarrollar e implementar las funcionalidades de los registro de la Fase I del RUNT, que no están acordes con las necesidades de operación en cuanto a trámites pendientes de incluir en la operación, según la normatividad vigente al respecto.</t>
  </si>
  <si>
    <t>Garantizar exactitud y veracidad en la información que se procesa en el RUNT para los CEAs y CDAs y en los certificados que expidan.</t>
  </si>
  <si>
    <t>Elaboración de un Plan de Mejoramiento con la Concesión RUNT que incorpore un cronograma con las fechas de implementación de los  ajustes que con base en el inventario y la revisión de los campos, sea procedente implementar.</t>
  </si>
  <si>
    <t>Debilidades de validación para la expedición de los certificados de CEA y CRC.</t>
  </si>
  <si>
    <t>Validar en el sistema RUNT que exista la debida correlación entre el Certificado de Aptitud en Conducción que exigen los CEAs y el de Aptitud Física, Mental y de Coordinación Motriz de los CRCs, en cuanto a la categoría de la Licencia de Conducción para la cual se emiten</t>
  </si>
  <si>
    <t>Garantizar que al efectuar los trámites relacionados con la Licencia de Conducción en los Organismos de Tránsito, exista plena coincidencia en la categoría de la misma, en los exámenes cargados al sistema por el CEA y el CRC.</t>
  </si>
  <si>
    <t xml:space="preserve">Impacta la consolidación de un ambiente tecnológico que garantice la operación segura y controlada y el cumplimiento de las condiciones técnicas, tecnológicas y de operación definidas para el RUNT, lo que incide desfavorablemente en la validación y control de la información cargada por los diferentes actores en el Registro Único Nacional de tránsito - RUNT.
</t>
  </si>
  <si>
    <t>Aplicativo HQ-RUNT no ajustado a las buenas prácticas de diseño de portales informáticos.  Administrativo. De acuerdo a lo especificado en el anexo A Condiciones técnicas y tecnológicas del RUNT, en el inciso 2.3.2 Portal de trámites, este deberá ser diseñado como mínimo cumpliendo con las buenas prácticas de diseño de portales informáticos, contenidos en el (WCAG 1.0) Web Content Accessibility Guidelines 1.0. Al respecto se evidenciaron las siguientes situaciones: solo funciona con Internet Explorer, no se presentan fechas de las consultas, hay debilidades en las opciones de búsqueda,  no genera reportes de los trámites ejecutados, no ofrece manuales o ayuda en línea, inadecuado manejo del consumo de FUPAS en casos de bloqueo por falla del sistema, inconsistencias en los valores de determinados campos, inconsistencias en las fechas de vigencia de algunas licencias, inconsistencias en la información presentada en el HQRUNT respecto a la mostrada en la página web del RUNT,</t>
  </si>
  <si>
    <t>Debilidades en la aplicación de los mecanismos de seguridad establecidos contractualmente y diseñados para la operación del sistema.  Levantamiento de validaciones en cuanto a la validación de huella y control de acceso al sistema.</t>
  </si>
  <si>
    <t>Solicitar a la Concesión RUNT la implementación de los mecanismos requeridos para garantizar el control y la seguridad de la información de todos los actores, de acuerdo al contrato y a las debilidades encontradas</t>
  </si>
  <si>
    <t xml:space="preserve">Deficiente control sobre la adquisición y expedición de certificados de revisión técnico mecánica.  Administrativo
La Resolución 5600 de 2006 define las características del Certificado que será utilizado para la revisión técnico-mecánica y de gases por parte de los Centros de Diagnóstico Automotor en todo el territorio nacional y determina que los CDA serán responsables de la guarda y custodia de los mismos. En los numerales 2.2.1 y 2.2.2 del anexo B al Contrato de Concesión se definen los campos del  Registro Nacional Automotor y Registro Nacional de Licencias de Transito, indicando los  campos que debe contener en relación con la  Revisión Técnico mecánica. Se evidencia que el Ministerio de Transporte no ha establecido un control sobre la cantidad de certificados (papelería) que puede adquirir cada CDA y por otro lado, la impresión del mismo es totalmente independiente del RUNT por lo que no queda registrado en el sistema el número de certificado del formato pre impreso, sino el asignado automáticamente por el RUNT. Además se evidenció en los CDA   visitados a nivel nacional que en un porcentaje alto los datos de la licencia de transito  aportada por el ciudadano en el momento de la RTMYG no coinciden con los reportados en el RUNT, pero los CDA han optado por cargar los certificados con la información errónea que reporta el sistema para evitar que la solicitud sea rechazada. </t>
  </si>
  <si>
    <t>Falta de regulación para controlar la cantidad de certificados (papelería) adquiridos por los CDA, Falta de asociación entre la numeración pre impresa en los certificados con la generada por el RUNT</t>
  </si>
  <si>
    <t>Lograr el adecuado control de la distribución, impresión y expedición de los Certificados de RTMYEC y el cumplimiento de los requisitos legales exigidos</t>
  </si>
  <si>
    <t>Exigir a la Concesión RUNT el cumplimiento de sus obligaciones contractuales establecidas en el numeral 3.12  del Anexo A- Condiciones Técnicas y Tecnológicas del RUNT, en relación con el Kit Básico que debe ser entregado a las Direcciones Territoriales y a los Organismos de Tránsito estipulados en el contrato 033 de 2007.</t>
  </si>
  <si>
    <t>Elaborar un instructivo de la Concesión RUNT dirigida a los OT´s, DT´s, y demás actores que enrolan usuarios al sistema RUNT, para exigir la utilización del lector de código bidimensional.</t>
  </si>
  <si>
    <t>Exigir a la Concesión RUNT el cumplimiento de sus obligaciones contractuales establecidas en el  Anexo A- Condiciones Técnicas y Tecnológicas del RUNT, en relación con la gestión de usuarios del sistema estipulado en el contrato 033 de 2007.</t>
  </si>
  <si>
    <t>Subsanar la s deficiencias y debilidades con los elementos de seguridad relacionados con los usuarios del sistema, con el fin de garantizar que la información almacenada y validada por el sistema, no haya sufrido modificaciones externas y que genere los reportes y alarmas respectivas en caso de presentarse transacciones no autorizadas.</t>
  </si>
  <si>
    <t>.  Multas impuestas por el Ministerio de Transporte al interventor del contrato de concesión no. 033 de 2007 no contabilizadas.  Administrativo
Se comprobó que al 30 de junio de 2011, el Ministerio de Transporte, no registró contablemente, las multas que por un valor total de $327,9 millones se le impuso al Consorcio PAI RUNT, mediante Resolución No. 005427  del 9 de diciembre de 2010, ejecutoriada el 25 de enero de 2011 y ratificada mediante Resolución No. 00899 del 30 de marzo de 2011 , como firma interventora del Contrato de Concesión No. 033 de 2007, integrada por las sociedades Ponce de León y asociados S.A. Ingenieros Consultores; Applus Norcontrol Colombia Ltda. e Interaudit S.A.</t>
  </si>
  <si>
    <t>Reunión trimestral entre la Oficina Jurídica y la Subdirección Administrativa y Financiera</t>
  </si>
  <si>
    <t>1. Levantamiento de 4 actas trimestrales de conciliación</t>
  </si>
  <si>
    <t xml:space="preserve">Revisar los actos administrativos a través de los cuales las  autoridades distritales, municipales y departamentales fijan  las tarifas  por los diferentes conceptos de trámites de transito, con validación y cruce de información Instrumentación de las medidas de control, conceptos de trámites de transito. Validación y cruce de información  .   Instrumentación de las medidas de control                                                                                                                                                                                                                                                                                                                                                   </t>
  </si>
  <si>
    <t>Subsanar los ajustes o incrementos de tarifas RUNT correspondientes a los servicios concesionados para las vigencias 2010 y 2011 no realizados, para evitar desequilibrios económicos en el Contrato 033 de 2007.</t>
  </si>
  <si>
    <t>Revisión  y verificación de la información de ingresos y tramites.
Instrumentación de las medidas de control</t>
  </si>
  <si>
    <t xml:space="preserve">Documento de revisión y clarificando la situación presentada, con las medidas a implementar </t>
  </si>
  <si>
    <t>Garantizar el cumplimiento del manual  de supervisión adoptado por el Ministerio de Transporte</t>
  </si>
  <si>
    <t>Registrar de manera separada por subcuenta y por concepto los ingresos provenientes del RUNT</t>
  </si>
  <si>
    <t>3. Implementación de un sistema previo de validación de tarifas por parte del RUNT</t>
  </si>
  <si>
    <t>Dirección de Transporte y Tránsito, Supervisión Contrato -Coordinación RUNT, Subdirección Financiera y Administrativa y Concesión RUNT</t>
  </si>
  <si>
    <t>1. Revisar la obligación contractual y la normatividad sobre transferencia de recursos</t>
  </si>
  <si>
    <t>1. Solicitar semestralmente el inventario actualizado de bienes tecnológicos afectos al RUNT</t>
  </si>
  <si>
    <t>3. Implementar informes semestrales sobre el cumplimiento de obligaciones sobre inversiones tecnológicas</t>
  </si>
  <si>
    <t>Garantizar que solamente los CRC que cumplan todas las exigencias legales en especial la acreditación, puedan efectuar los exámenes y expedir certificados</t>
  </si>
  <si>
    <t xml:space="preserve">Solicitar a la concesión RUNT la inactivación de los CRC que no cumplan con la acreditación, de acuerdo con los reportes del ONAC.     </t>
  </si>
  <si>
    <t>Elaboración de un Plan de Mejoramiento con la Concesión RUNT que incorpore un cronograma con las fechas de desarrollo e implementación de la funcionalidad del RNPNyJ a ser manejada directamente por el Ministerio de Transporte a través de la Subdirección de Tránsito para el control de las activaciones y desactivaciones de los actores que no estén cumpliendo con las condiciones de acreditación y homologación.</t>
  </si>
  <si>
    <t xml:space="preserve">Deficiente seguimiento por el Ministerio de Transporte  para la verificación de requisitos por parte de los CRC´s para mantener la  acreditación. Administrativo                                                 Analizados de manera selectiva 20 expedientes que contienen el histórico de los CRC en los archivos que reposan en el Ministerio de Transporte, se evidenció que en todos casos de la muestra analizada no se encuentra la documentación pertinente, como son: Simetric Álamos, Simetric Norte, Su Pase Ips Ltda.- Niza, CRC017 Siete de Agosto, CRC 10 El Polo O Inversiones Apolo Limitada y CRC 08 Cedritos entre otros., ni la información actualizada y organizada que permita efectuar un análisis del cumplimiento de sus obligaciones, lo cual garantizaría mayor credibilidad y confiabilidad en el proceso.  </t>
  </si>
  <si>
    <t xml:space="preserve">Exigir a los CRC el cumplimiento  del reporte del cambio de profesionales  </t>
  </si>
  <si>
    <t>Lograr el control sobre el personal médico vinculado a los CRC y la adecuada prestación{ del servicio a los usuarios</t>
  </si>
  <si>
    <t xml:space="preserve">Requerir a los CRC el cumplimiento de la obligación de reportar oportunamente el cambio de profesionales de la salud   </t>
  </si>
  <si>
    <t>Elaboración de un Plan de Mejoramiento con la Concesión RUNT que incorpore un cronograma con las fechas de desarrollo e implementación de las funcionalidades de CRC´s y del RNPNyJ a ser manejadas directamente por el Ministerio de Transporte a través de la Subdirección de Tránsito para el control de las activaciones y desactivaciones de los actores que no estén cumpliendo con las condiciones de acreditación y homologación.</t>
  </si>
  <si>
    <t xml:space="preserve">Exigir el cumplimiento de los requisitos y del reporte de información individual al RUNT,  por cada CRC autorizado por el MT </t>
  </si>
  <si>
    <t xml:space="preserve">Garantizar que los actos administrativos de habilitación cumplan con las normas vigentes </t>
  </si>
  <si>
    <t xml:space="preserve">Verificar que los actos administrativos por medio de los cuales se autoriza el funcionamiento de los CRC cumplan con las normas vigentes y contenga todos los parámetros exigidos en las mismas </t>
  </si>
  <si>
    <t>Adelantar acciones  para concluir el proceso de inactivación en el RUNT de los CEAS que no se ajustan a lo previsto en el Decreto 1500 de 2009</t>
  </si>
  <si>
    <t>Culminar el proceso de inactivación de CEAS que no se ajustaron al decreto 1500 de 2009, previo el agotamiento del debido proceso.</t>
  </si>
  <si>
    <t>se inscribe al alumno al curso con validación de huella dactilar, pero se le cargan las horas de clases sin validación del mismo; no hay evidencia real de que al momento del cargue de horas, efectivamente el alumno se haya capacitado; se permite el cargue de clases simultáneamente a varias categorías de licencia con vehículos de tipología diferente; al igual que el cargue de horas de capacitación y expedición de certificado en categorías que el CEA no tiene aprobadas aún por el Ministerio de Transporte (Ej.: CEA Metropolitana de Floridablanca en Categoría C2).</t>
  </si>
  <si>
    <t>Revisar y ajustar la Funcionalidad de los CEAS en el sistema RUNT</t>
  </si>
  <si>
    <t xml:space="preserve">Falta de control sobre la capacidad autorizada por Ministerio de Transporte para los CEA´s.  Administrativo                                                              El parágrafo del  Artículo 23 del Decreto 1500/09 establece que ningún instructor podrá certificar más de doscientas cuarenta horas (240) mes de instrucción en conducción; dicho control se llevará a cabo a través del Registro Único Nacional de Tránsito –RUNT, Sin embargo, se determinaron las siguientes observaciones:
• Evaluada la Plataforma RUNT de los CEA Auto Class, Auto Conducir, Auto Randy Coinsas del Municipio de Bucaramanga; CEA Colsetrans y CEA Piedecuesta del Municipio de Piedecuesta, CEA Auto Florida de Floridablanca y la CEA  San Nicolás del Municipio de Girón, se observa que están excediendo  la capacidad autorizada por Ministerio de Transporte.
• La plataforma RUNT no está utilizando el criterio de intensidad horaria especificada en el Decreto 1500 y en la Resolución 3245/09, por lo tanto se presentan problemas como la simultaneidad de registro de horas para certificados de conducción con tipología vehicular diferente (registro de horas en moto y carro al tiempo como si la persona tomará diariamente hasta 10 horas de clase) y que el único
criterio para otorgar el certificado sea el cargue de las horas prácticas,
</t>
  </si>
  <si>
    <t>Lograr el adecuado control de las horas de capacitación por cada instructores de los CEAS de acuerdo a la normatividad vigente</t>
  </si>
  <si>
    <t xml:space="preserve">Deficiente reporte de trámites de los CEA´s. Administrativo                                                             El articulo 16 y 17 del Decreto 1500/09 y el Anexo II numerales 4.5 y 4.53 de la Resolución 3245/09 señala que los Centros de Enseñanza Automovilística llevarán una numeración consecutiva anual de los Informes de formación y de evaluación desde el inicio de sus operaciones. Sin embargo, se presentan diferencias entre el numero de certificados reportados por las CEAs con los registrados en la Plataforma RUNT .
Así mismo se determinó en el CEA Colsetrans quien reporta en Agosto del 2011 un listado de 90 certificados de aptitud para conducir; uno de ellos el de la  c.c. No. 4.219.073, la cual presenta posibles inconsistencias en el trámite de la licencia de conducción, dado que se certificaron en este CEA, haciendo uso de certificación de CRC y
trámite de licencia en un OT, en sitios distantes geográficamente y en fechas similares. En el CEA Piedecuesta presentó un listado de 126 certificados de aptitud para conducir, de los cuales 48 presentan posibles inconsistencias en el trámite de la licencia de conducción, dado que se certificaron en este CEA, haciendo uso de certificación de CRC y trámite de licencia en un OT, en sitios distantes geográficamente y en fechas similares y uno de estos  126 reportados corresponde a otro CEA  denominado Cooperativa Norteña de Transportes Integrados Ltda.- COONORTIN con sede en Barranquilla Atlántico.
</t>
  </si>
  <si>
    <t>Implementar medidas para garantizar la validación de instructores autorizados por cada CEA en el sistema RUNT</t>
  </si>
  <si>
    <t>Lograr el adecuado control de los vehículos autorizados para la capacitación a los CEAS</t>
  </si>
  <si>
    <t>Garantizar que todos los expedientes de los CDAs estén actualizados y con todos los soportes</t>
  </si>
  <si>
    <t>Elaboración de un Plan de Mejoramiento con la Concesión RUNT que incorpore un cronograma con las fechas de desarrollo e implementación de la funcionalidad del RNPNyJ a ser manejada directamente por el Ministerio de Transporte a través de la Subdirección de Tránsito, para el control de las activaciones y desactivaciones de los CDA´s que no estén cumpliendo con las condiciones de acreditación y homologación.</t>
  </si>
  <si>
    <t>Exigir a la Concesión RUNT la expedición y entrega al MT de la Certificación sobre el cumplimiento de las condiciones Técnicas, tecnológicas y de Operación de los OT</t>
  </si>
  <si>
    <t>Solicitar a la Concesión RUNT el envió de todos los Certificados de cumplimiento de las  condiciones Técnicas, tecnológicas y de Operación de los OT que están operando y reiterar la obligación contendida en la Resolución 1552 de 2009.</t>
  </si>
  <si>
    <t>Implementar medidas para superar inconvenientes y facilitar los procesos de migración de información de los OT al sistema RUNT</t>
  </si>
  <si>
    <t>Efectuar mesas de trabajo periódicas para considerar y definir acciones que faciliten el avance de los procesos de migración de información de los OT al RUNT</t>
  </si>
  <si>
    <t xml:space="preserve">Notificar a Superintendencia de Puertos y Transporte sobre OT que o implementen la acciones definidas por OT para avanzar y cerrar proceso de migración </t>
  </si>
  <si>
    <t xml:space="preserve">Oficiar a la Superintendencia de Puertos y Transporte solicitando  la visita y auditoria periódica a los OT </t>
  </si>
  <si>
    <t>Mejorar y definir los procedimientos en todos los puntos de contacto con el usuario, de manera que la información sea fácilmente visualizada por cada uno de los actores del sistema, y que a su vez permita ofrecer la actualización de normas, procedimientos en línea.</t>
  </si>
  <si>
    <t xml:space="preserve"> Dirección de Transporte y Tránsito, Subdirección de Tránsito, Subdirección de Transporte, Supervisión Contrato -  Coordinación Grupo RUNT y Oficina Informática</t>
  </si>
  <si>
    <t>Gestión Dirección de Infraestructura –FSSG-
A ) La obligatoriedad de los procedimientos técnicos adelantados por la Dirección de Infraestructura llega hasta la emisión del “Concepto de Viabilidad del Proyecto” presentado por los departamentos beneficiarios; el seguimiento a la destinación final de los recursos es potestativa. Esta situación implica el incremento notable del riesgo de que los recursos provenientes del FSSG se terminen utilizando  en gastos diferentes al fin estricto para el cual fueron programados. Finalmente, la Comisión de Auditoría evidencia que no  existe documento alguno que refleje los resultados del seguimiento que realiza la Dirección a la destinación final de los recursos y, tampoco establecidos los criterios y  el alcance de la misma. B ) el Ministerio de Transporte presuntamente no estaría haciendo uso del presupuesto como un instrumento de gestión con el ánimo de optimizar el uso del recurso humano asignado en las labores de administración del FSSG especialmente en lo concerniente a la Viabilización de los proyectos y al seguimiento que debe realizar a la real destinación final de tales recursos. Aunque la resolución 1155 de 2006 establece, en su artículo 5,  que la distribución de los recursos se debe hacer de manera gradual, esto no implica necesariamente que deban existir varias presentaciones de proyectos a lo largo de cada vigencia.  D ) la normatividad que aplica al Fondo no es clara en tipificar el carácter de “destinación especifica”; tampoco, si este tipo de recursos se constituyen en fuentes exógenas. La situación anterior, impide que haya uniformidad en el procedimiento y la clasificación que dan los departamentos beneficiarios a  los recursos recibidos del FSSG a la hora de incorporarlos dentro del presupuesto (Ingresos y Gastos) E) En concordancia con lo anterior, para la vigencia auditada, existen departamentos que los incorporan como Recursos de Capital (Amazonas), Ingresos Corrientes (San Andrés, Vichada, Guaviare) o de Fondos Especiales. En cuanto al presupuesto de gastos, aunque se incorporan como gastos de inversión, el grado de detalle difiere entre los departamentos, desde los que incorporan los recursos ligados a los proyectos de infraestructura específicos hasta los que los engloban en sólo rubro mezclados con otro tipo de gastos.</t>
  </si>
  <si>
    <t xml:space="preserve">Porcentaje de Avance físico de ejecución de las metas  </t>
  </si>
  <si>
    <t>Puntaje  Logrado  por las metas   (Poi)</t>
  </si>
  <si>
    <t>Implementación de la Resolución 5111 de 2011, la cual establece el nuevo formato para los certificados de la Revisión Tecnicomecánica y de Emisiones Contaminantes, al igual que la impresión y el control de los mismos a través del sistema RUNT. nacionalidad  para que el certificado de revisión Tecnicomecánica se pueda expedir desacuerdo a las características reales del vehículo, dejándose la nota sobre la inconsistencia y comunicándola para que se lleva cabo al ajuste.</t>
  </si>
  <si>
    <t>Dirección de Transporte y Tránsito, Subdirección Financiero y Administrativa y Concesión RUNT</t>
  </si>
  <si>
    <t>Dirección de Transporte y Tránsito, Subdirección Financiero y Administrativa</t>
  </si>
  <si>
    <t>Subdirección Financiero y Administrativa</t>
  </si>
  <si>
    <t xml:space="preserve">Revisar periódicamente en el sistema RUNT que todas las validaciones exigidas para la expedición de las licencias de conducción se estén efectuando correctamente. </t>
  </si>
  <si>
    <t>Garantiza el cumplimiento de lo previsto en el Decreto 1500 de 2009 y en los anexos de la Resolución 3245 de 2009 por parte de los CEAS</t>
  </si>
  <si>
    <t>Depurar  y ajustar la base de datos de vehículos  de los CEAS en el RUNT, con respecto a las Resoluciones de Habilitación expedidas por el MT</t>
  </si>
  <si>
    <t>Dirección de Transporte y Transito, Subdirección de Transito y Oficina Asesora de Jurídica</t>
  </si>
  <si>
    <t>Subdirección de Transito, Grupo de Ingresos y Cartera, Grupo de Informático y Coordinación Grupo Runt</t>
  </si>
  <si>
    <t>Revisar la funcionalidad e identificar los ajustes a la misma desacuerdo a los procesos relacionados con las PNJ que integran el registro.</t>
  </si>
  <si>
    <t xml:space="preserve"> Incumplimiento del marco regulatorio pertinente aplicable a los otrosíes.
De a acuerdo a lo estipulado en la  cláusula 10 del Contrato de Concesión 033 de 2007, es obligación del contratista prestar el correcto y oportuno servicio público del registro único nacional de transito y expedición de certificados de información acorde a las pautas establecidas en el estatuto general de contratación pública
El numeral 38 del capitulo I de la Resolución 1444 de 2001 (manual de Interventoría y supervisión) determina que si “se hace necesario adicionarlo en valor o plazo, el interventor remitirá a mas tardar un mes antes del vencimiento del plazo, la respectiva solicitud al jefe de la unidad ejecutora para su respectivo tramité. El jefe de la unidad ejecutora, en caso de encontrarla procedente, solicitará la disponibilidad presupuestal si se requiere, y someterá la solicitud de adición en valor o plazo, a consideración del comité de Licitaciones y contratos, o quien haga sus veces”
El contrato 033 de 2007, ha tenido 8 otrosíes, en los que se han variado los términos y condiciones inicialmente pactados.
En los Otrosíes 2, 3, 4, 5, 6 y 8 del Contrato de Concesión 033 de 2007, no se evidencia la inclusión de actas suscritas por el Comité Asesor de Licitaciones y Contratos, ni de oficios provenientes del Interventor del Contrato dentro de los términos establecidos  en el Numeral 38 del capítulo 1° y numeral 9° del capítulo 2 de la Resolución 1444 de 2001; que modificaron los términos inicialmente contemplados para las Fases de Construcción y Operación, Actualización y Mantenimiento del Runt, ampliando sus vigencias e inicio de operaciones para la ejecución de dichas actividades previstas en el cronograma pactado, lo que en la práctica equivale a una adición en plazo en estas fases. 
. 
De otra parte, algunas de las actividades desarrolladas en el Contrato, fueron prorrogadas extemporáneamente, es decir cuando ya había prescrito el término para culminar su ejecución, situación que se pudo determinó en los otrosíes 3, 4, 5 y 8  de este Contrato de Concesión.
</t>
  </si>
  <si>
    <t>Realizar todos los procesos y procedimientos por parte de la Interventoría y Supervisión del Contrato 033 de 2007, así como de la Unidad Ejecutora, cumpliendo con los plazos establecidos en el Manual de Interventoría y Supervisión, para aprobar y formalizar la respectiva modificación del contrato, cuando se trate de adición en valor o prórroga del plazo de ejecución del mismo, ante el Comité Asesor de Licitaciones y Contratos.</t>
  </si>
  <si>
    <t>Demoras en las respuestas del concesionario a requerimientos de la interventoría y Ministerio de Transporte.  Administrativo. La  cláusula décima 10.8.6: del contrato de Concesión RUNT 033 de 2007- OBLIGACIONES DEL CONCESIONARIO- establece: “Suministrar al Ministerio y a las demás autoridades públicas que lo requieran la información necesaria para el adecuado cumplimiento de las funciones…”
De acuerdo con el  concepto de la interventoría acerca del informe de avance mensual de la Concesión RUNT S.A., correspondiente al mes de Julio de 2011, se puede evidenciar que, el Concesionario no da respuesta oportuna a 24 requerimientos hechos por el Ministerio . Igual situación ocurre con la interventoría.</t>
  </si>
  <si>
    <t>Obtener las respuestas a las solicitudes de información y requerimientos que realicen la Supervisión del Contrato y la Interventoría para la toma de decisiones y/o acciones de política de tránsito y transporte, o administrativas que se requieran para el adecuado funcionamiento del RUNT.</t>
  </si>
  <si>
    <t>Incumplimiento de lo planteado en el anexo 3 del CONPES  3481/ 2007.
No se cuenta con una herramienta  informática que sirva de punto de partida para planificar y organizar la inversión de los recursos destinados al mantenimiento, rehabilitación y construcción de vías que apoye la labor de seguimiento por parte del Ministerio.</t>
  </si>
  <si>
    <t>Reactivar y retomar la mesa de trabajo con la Registraduria para la validación efectiva de las huellas. SE REQUIERE APOYO DE ALTA GERENCIA y del Gobierno Nacional.</t>
  </si>
  <si>
    <t xml:space="preserve">FIRMA </t>
  </si>
  <si>
    <t>CARGO</t>
  </si>
  <si>
    <t>SUSCRIPCIÓN PLAN DE MEJORAMIENTO</t>
  </si>
  <si>
    <t>Información suministrada Informes de Auditorías Anteriores de la CGA</t>
  </si>
  <si>
    <t>SUSCRIPCIÓN Y AVANCE PLAN DE MEJORAMIENTO PRESENTADO A LA CONTRALORÍA GENERAL DE ANTIOQUIA</t>
  </si>
  <si>
    <t xml:space="preserve">AVANCE Y EJECUCIÓN PLAN DE MEJORAMIENTO </t>
  </si>
  <si>
    <t>Causa del Hallazgo</t>
  </si>
  <si>
    <t>Efecto del Hallazgo</t>
  </si>
  <si>
    <t>FECHA INFORME AVANCE PLAN DE MEJORAMIENTO:</t>
  </si>
  <si>
    <t>FECHA SUSCRIPCIÓN PLAN DE MEJORAMIENTO</t>
  </si>
  <si>
    <t>Nota: Al envio del presente Informe de Avance se le deberán adjuntar las evidencias de cumplimiento de este avance respectivamente según el período que se este rindiendo.</t>
  </si>
  <si>
    <t xml:space="preserve"> TIPO DE ENTIDAD: INDUSTRIAL Y COMERCIAL DEL ESTADO</t>
  </si>
  <si>
    <t xml:space="preserve">ENTIDAD:                                             TELEANTIOQUIA                                                                                 </t>
  </si>
  <si>
    <t>FECHA DE SUSCRIPCIÓN O PRESENTACIÓN : 02/09/2022</t>
  </si>
  <si>
    <r>
      <t>Descripción hallazgo (</t>
    </r>
    <r>
      <rPr>
        <sz val="10"/>
        <rFont val="Arial"/>
        <family val="2"/>
      </rPr>
      <t>No mas de 50 palabras</t>
    </r>
    <r>
      <rPr>
        <b/>
        <sz val="10"/>
        <rFont val="Arial"/>
        <family val="2"/>
      </rPr>
      <t xml:space="preserve">) </t>
    </r>
  </si>
  <si>
    <t xml:space="preserve">ENTIDAD:       TELEANTIOQUIA                                                                                                                </t>
  </si>
  <si>
    <t>PERIODO FISCAL QUE CUBRE: 2023</t>
  </si>
  <si>
    <t>REPRESENTANTE LEGAL:</t>
  </si>
  <si>
    <t xml:space="preserve">AUDITORIA MODALIDAD: </t>
  </si>
  <si>
    <t>Deficiencias en la elaboración y seguimiento del archivo documental</t>
  </si>
  <si>
    <t xml:space="preserve">Inexistencia de controles y herramientas para la elaboración, seguimiento y gestión del archivo institucional.
Debilidad en los procedimientos para lograr la eficiencia en la recepción y custodia de la información contractual de la entidad.
Falta de capacitación del personal del área.
Tablas de retención documental desactualizadas y mal utilizadas.
</t>
  </si>
  <si>
    <t>El incumplimiento al acatamiento normativo en materia archivística, puede generar además de posibles sanciones, reprocesos en el seguimiento de la contratación de la entidad, generando desorden administrativo y pérdida de credibilidad institucional.</t>
  </si>
  <si>
    <t xml:space="preserve">Rendición extemporánea de contratos en la plataforma gestión transparente </t>
  </si>
  <si>
    <t>Insuficiencia en los controles al momento de verificar la información a rendir en la plataforma Gestión transparente.</t>
  </si>
  <si>
    <t>Posibles multas y sanciones por parte del organismo de controlfiscal.</t>
  </si>
  <si>
    <t>AUDITORIA MODALIDAD: AUDITORÍA DE CUMPLIMIENTO</t>
  </si>
  <si>
    <t>REPRESENTANTE LEGAL: MARGARITA ARANGO BARRERA</t>
  </si>
  <si>
    <t>Implementar dentro del software documental de Teleantioquia orden cronólogico y clasificacióno de los documentos.</t>
  </si>
  <si>
    <t>Secretaría General/ Coordinación de Compras y Contratación.</t>
  </si>
  <si>
    <t>Secretaria General</t>
  </si>
  <si>
    <t>Dar cumplimiento a ley 594 del 2000 y al acuerdo 060 del 2001 respecto a la organización de archivos (contratación) y demás normas aplicables.</t>
  </si>
  <si>
    <t>Organización de expedientes contractuales con el cumplimiento normativo</t>
  </si>
  <si>
    <t>* Las carpetas y demás unidades de conservación se deben identificar, marcar y rotular de tal forma que permita su ubicación y recuperación. Dicha información general será: Fondo, sección, subsección, serie, subserie, número de expediente, número de folios y fechas extremas, número de carpeta y número de caja si fuere el caso.</t>
  </si>
  <si>
    <t>Numero de expedientes contractuales / total expedientes  generados *100%</t>
  </si>
  <si>
    <t>*La organización de los archivos de gestión debe basarse en la Tabla de Retención Documental debidamente aprobada. 
*La apertura e identificación de las carpetas debe reflejar las series y subseries correspondientes a cada unidad administrativa.
*Los tipos documentales que integran las unidades documentales de las series y subseries, estarán debidamente foliados con el fin de facilitar su ordenación, consulta y control.</t>
  </si>
  <si>
    <t>Expedientes reportados/total expedientes *100</t>
  </si>
  <si>
    <t xml:space="preserve">Verificación mediante lista de chequeo de la rendición oportuna de contratos en la plataforma gestión transparente </t>
  </si>
  <si>
    <t>expediente contractuales rendidos oprtunamente</t>
  </si>
  <si>
    <t xml:space="preserve">*Designación de responsabilidades en los flujos de trabajo y tiempos establecidos de quines intervienen en el proceso pre y contractual .
</t>
  </si>
  <si>
    <t>FECHA DE SUSCRIPCIÓN O PRESENTACIÓN : 20/03/2024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</si>
</sst>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quot;$&quot;#,##0.00;[Red]&quot;$&quot;#,##0.00"/>
    <numFmt numFmtId="165" formatCode="0;[Red]0"/>
    <numFmt numFmtId="166" formatCode="[$-240A]d&quot; de &quot;mmmm&quot; de &quot;yyyy;@"/>
    <numFmt numFmtId="167" formatCode="dd/mmm/yyyy"/>
    <numFmt numFmtId="168" formatCode="[$-C0A]d\-mmm\-yy;@"/>
  </numFmts>
  <fonts count="42" x14ac:knownFonts="1">
    <font>
      <sz val="11"/>
      <color theme="1"/>
      <name val="Calibri"/>
      <family val="2"/>
      <scheme val="minor"/>
    </font>
    <font>
      <b/>
      <sz val="9.5"/>
      <name val="Arial"/>
      <family val="2"/>
    </font>
    <font>
      <sz val="9.5"/>
      <name val="Arial"/>
      <family val="2"/>
    </font>
    <font>
      <sz val="9.5"/>
      <color indexed="8"/>
      <name val="Arial"/>
      <family val="2"/>
    </font>
    <font>
      <b/>
      <sz val="8"/>
      <color indexed="81"/>
      <name val="Tahoma"/>
      <family val="2"/>
    </font>
    <font>
      <sz val="8"/>
      <color indexed="81"/>
      <name val="Tahoma"/>
      <family val="2"/>
    </font>
    <font>
      <b/>
      <sz val="9.5"/>
      <name val="Arial Narrow"/>
      <family val="2"/>
    </font>
    <font>
      <u/>
      <sz val="10"/>
      <color indexed="12"/>
      <name val="Arial"/>
      <family val="2"/>
    </font>
    <font>
      <sz val="9.5"/>
      <color indexed="10"/>
      <name val="Arial"/>
      <family val="2"/>
    </font>
    <font>
      <u/>
      <sz val="9.5"/>
      <name val="Arial"/>
      <family val="2"/>
    </font>
    <font>
      <sz val="11"/>
      <name val="Arial"/>
      <family val="2"/>
    </font>
    <font>
      <sz val="9.5"/>
      <name val="Arial Narrow"/>
      <family val="2"/>
    </font>
    <font>
      <b/>
      <sz val="12"/>
      <name val="Arial"/>
      <family val="2"/>
    </font>
    <font>
      <sz val="12"/>
      <name val="Arial"/>
      <family val="2"/>
    </font>
    <font>
      <sz val="10.5"/>
      <name val="Arial"/>
      <family val="2"/>
    </font>
    <font>
      <b/>
      <sz val="10.5"/>
      <name val="Arial"/>
      <family val="2"/>
    </font>
    <font>
      <i/>
      <sz val="10.5"/>
      <name val="Arial"/>
      <family val="2"/>
    </font>
    <font>
      <sz val="10"/>
      <name val="Arial"/>
      <family val="2"/>
    </font>
    <font>
      <b/>
      <sz val="8"/>
      <name val="Arial"/>
      <family val="2"/>
    </font>
    <font>
      <sz val="24"/>
      <name val="Calibri"/>
      <family val="2"/>
    </font>
    <font>
      <b/>
      <sz val="10"/>
      <name val="Arial"/>
      <family val="2"/>
    </font>
    <font>
      <sz val="8"/>
      <name val="Arial"/>
      <family val="2"/>
    </font>
    <font>
      <b/>
      <sz val="11"/>
      <name val="Arial"/>
      <family val="2"/>
    </font>
    <font>
      <b/>
      <sz val="9"/>
      <name val="Arial"/>
      <family val="2"/>
    </font>
    <font>
      <sz val="9"/>
      <color indexed="81"/>
      <name val="Tahoma"/>
      <family val="2"/>
    </font>
    <font>
      <b/>
      <sz val="9"/>
      <color indexed="81"/>
      <name val="Tahoma"/>
      <family val="2"/>
    </font>
    <font>
      <b/>
      <sz val="10"/>
      <color indexed="81"/>
      <name val="Tahoma"/>
      <family val="2"/>
    </font>
    <font>
      <sz val="10"/>
      <color indexed="81"/>
      <name val="Tahoma"/>
      <family val="2"/>
    </font>
    <font>
      <b/>
      <sz val="11"/>
      <color indexed="81"/>
      <name val="Tahoma"/>
      <family val="2"/>
    </font>
    <font>
      <sz val="11"/>
      <color theme="1"/>
      <name val="Calibri"/>
      <family val="2"/>
      <scheme val="minor"/>
    </font>
    <font>
      <sz val="12"/>
      <color theme="1"/>
      <name val="Calibri"/>
      <family val="2"/>
      <scheme val="minor"/>
    </font>
    <font>
      <sz val="9.5"/>
      <color theme="1"/>
      <name val="Arial"/>
      <family val="2"/>
    </font>
    <font>
      <sz val="9.5"/>
      <color theme="0"/>
      <name val="Arial"/>
      <family val="2"/>
    </font>
    <font>
      <sz val="24"/>
      <color theme="1"/>
      <name val="Calibri"/>
      <family val="2"/>
      <scheme val="minor"/>
    </font>
    <font>
      <sz val="14"/>
      <color theme="1"/>
      <name val="Calibri"/>
      <family val="2"/>
      <scheme val="minor"/>
    </font>
    <font>
      <sz val="14"/>
      <color theme="1" tint="0.14999847407452621"/>
      <name val="Calibri"/>
      <family val="2"/>
      <scheme val="minor"/>
    </font>
    <font>
      <sz val="11"/>
      <color theme="1"/>
      <name val="Arial"/>
      <family val="2"/>
    </font>
    <font>
      <sz val="11"/>
      <color theme="1"/>
      <name val="Times New Roman"/>
      <family val="1"/>
    </font>
    <font>
      <sz val="9.5"/>
      <color rgb="FFFF0000"/>
      <name val="Arial"/>
      <family val="2"/>
    </font>
    <font>
      <b/>
      <sz val="10"/>
      <color theme="0"/>
      <name val="Arial Narrow"/>
      <family val="2"/>
    </font>
    <font>
      <sz val="10"/>
      <color theme="0"/>
      <name val="Arial Narrow"/>
      <family val="2"/>
    </font>
    <font>
      <sz val="10"/>
      <color theme="1"/>
      <name val="Arial"/>
      <family val="2"/>
    </font>
  </fonts>
  <fills count="26">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50"/>
        <bgColor indexed="64"/>
      </patternFill>
    </fill>
    <fill>
      <patternFill patternType="solid">
        <fgColor indexed="13"/>
        <bgColor indexed="64"/>
      </patternFill>
    </fill>
    <fill>
      <patternFill patternType="solid">
        <fgColor indexed="49"/>
        <bgColor indexed="64"/>
      </patternFill>
    </fill>
    <fill>
      <patternFill patternType="solid">
        <fgColor indexed="52"/>
        <bgColor indexed="64"/>
      </patternFill>
    </fill>
    <fill>
      <patternFill patternType="solid">
        <fgColor rgb="FFFFFF00"/>
        <bgColor indexed="64"/>
      </patternFill>
    </fill>
    <fill>
      <patternFill patternType="solid">
        <fgColor rgb="FF99CC00"/>
        <bgColor indexed="64"/>
      </patternFill>
    </fill>
    <fill>
      <patternFill patternType="solid">
        <fgColor rgb="FFFFFFFF"/>
        <bgColor rgb="FF000000"/>
      </patternFill>
    </fill>
    <fill>
      <patternFill patternType="solid">
        <fgColor rgb="FFFFFF00"/>
        <bgColor rgb="FF000000"/>
      </patternFill>
    </fill>
    <fill>
      <patternFill patternType="solid">
        <fgColor rgb="FF99CC00"/>
        <bgColor rgb="FF000000"/>
      </patternFill>
    </fill>
    <fill>
      <patternFill patternType="solid">
        <fgColor rgb="FF33CCCC"/>
        <bgColor rgb="FF000000"/>
      </patternFill>
    </fill>
    <fill>
      <patternFill patternType="solid">
        <fgColor theme="0"/>
        <bgColor indexed="64"/>
      </patternFill>
    </fill>
    <fill>
      <patternFill patternType="solid">
        <fgColor rgb="FF33CCCC"/>
        <bgColor indexed="64"/>
      </patternFill>
    </fill>
    <fill>
      <patternFill patternType="solid">
        <fgColor theme="0" tint="-0.249977111117893"/>
        <bgColor indexed="64"/>
      </patternFill>
    </fill>
    <fill>
      <patternFill patternType="solid">
        <fgColor rgb="FFDF4A21"/>
        <bgColor indexed="64"/>
      </patternFill>
    </fill>
    <fill>
      <patternFill patternType="solid">
        <fgColor rgb="FF92D050"/>
        <bgColor indexed="64"/>
      </patternFill>
    </fill>
    <fill>
      <patternFill patternType="solid">
        <fgColor theme="0" tint="-0.14999847407452621"/>
        <bgColor indexed="64"/>
      </patternFill>
    </fill>
    <fill>
      <patternFill patternType="solid">
        <fgColor rgb="FFFFCC00"/>
        <bgColor indexed="64"/>
      </patternFill>
    </fill>
    <fill>
      <patternFill patternType="solid">
        <fgColor theme="9" tint="-0.249977111117893"/>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rgb="FFFFD937"/>
        <bgColor indexed="64"/>
      </patternFill>
    </fill>
    <fill>
      <patternFill patternType="solid">
        <fgColor theme="3" tint="0.79998168889431442"/>
        <bgColor indexed="64"/>
      </patternFill>
    </fill>
  </fills>
  <borders count="74">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thin">
        <color theme="0" tint="-0.34998626667073579"/>
      </left>
      <right style="medium">
        <color theme="0" tint="-0.499984740745262"/>
      </right>
      <top style="thin">
        <color theme="0" tint="-0.34998626667073579"/>
      </top>
      <bottom style="medium">
        <color theme="0" tint="-0.499984740745262"/>
      </bottom>
      <diagonal/>
    </border>
    <border>
      <left style="thin">
        <color theme="0"/>
      </left>
      <right/>
      <top style="thin">
        <color theme="0"/>
      </top>
      <bottom style="medium">
        <color indexed="64"/>
      </bottom>
      <diagonal/>
    </border>
    <border>
      <left/>
      <right/>
      <top style="thin">
        <color theme="0"/>
      </top>
      <bottom style="medium">
        <color indexed="64"/>
      </bottom>
      <diagonal/>
    </border>
    <border>
      <left/>
      <right style="medium">
        <color indexed="64"/>
      </right>
      <top style="thin">
        <color theme="0"/>
      </top>
      <bottom style="medium">
        <color indexed="64"/>
      </bottom>
      <diagonal/>
    </border>
    <border>
      <left style="thin">
        <color theme="6" tint="-0.499984740745262"/>
      </left>
      <right style="thick">
        <color theme="6" tint="-0.499984740745262"/>
      </right>
      <top style="thin">
        <color theme="6" tint="-0.499984740745262"/>
      </top>
      <bottom/>
      <diagonal/>
    </border>
    <border>
      <left style="thin">
        <color theme="6" tint="-0.499984740745262"/>
      </left>
      <right style="thick">
        <color theme="6" tint="-0.499984740745262"/>
      </right>
      <top/>
      <bottom style="thick">
        <color theme="6" tint="-0.499984740745262"/>
      </bottom>
      <diagonal/>
    </border>
  </borders>
  <cellStyleXfs count="5">
    <xf numFmtId="0" fontId="0" fillId="0" borderId="0"/>
    <xf numFmtId="0" fontId="7" fillId="0" borderId="0" applyNumberFormat="0" applyFill="0" applyBorder="0" applyAlignment="0" applyProtection="0">
      <alignment vertical="top"/>
      <protection locked="0"/>
    </xf>
    <xf numFmtId="43" fontId="29" fillId="0" borderId="0" applyFont="0" applyFill="0" applyBorder="0" applyAlignment="0" applyProtection="0"/>
    <xf numFmtId="0" fontId="30" fillId="0" borderId="0"/>
    <xf numFmtId="9" fontId="29" fillId="0" borderId="0" applyFont="0" applyFill="0" applyBorder="0" applyAlignment="0" applyProtection="0"/>
  </cellStyleXfs>
  <cellXfs count="1108">
    <xf numFmtId="0" fontId="0" fillId="0" borderId="0" xfId="0"/>
    <xf numFmtId="0" fontId="2" fillId="0" borderId="1" xfId="0" applyFont="1" applyBorder="1" applyProtection="1"/>
    <xf numFmtId="0" fontId="1" fillId="2" borderId="1" xfId="0" applyFont="1" applyFill="1" applyBorder="1" applyAlignment="1" applyProtection="1">
      <alignment wrapText="1"/>
    </xf>
    <xf numFmtId="0" fontId="1" fillId="2" borderId="2" xfId="0" applyFont="1" applyFill="1" applyBorder="1" applyAlignment="1" applyProtection="1">
      <alignment wrapText="1"/>
    </xf>
    <xf numFmtId="0" fontId="2" fillId="0" borderId="0" xfId="0" applyFont="1" applyBorder="1" applyProtection="1"/>
    <xf numFmtId="0" fontId="2" fillId="0" borderId="0" xfId="0" applyFont="1" applyProtection="1"/>
    <xf numFmtId="0" fontId="1" fillId="2" borderId="0" xfId="0" applyFont="1" applyFill="1" applyBorder="1" applyAlignment="1" applyProtection="1">
      <alignment wrapText="1"/>
    </xf>
    <xf numFmtId="0" fontId="1" fillId="2" borderId="3" xfId="0" applyFont="1" applyFill="1" applyBorder="1" applyAlignment="1" applyProtection="1">
      <alignment wrapText="1"/>
    </xf>
    <xf numFmtId="0" fontId="2" fillId="2" borderId="0" xfId="0" applyFont="1" applyFill="1" applyBorder="1" applyAlignment="1" applyProtection="1">
      <alignment horizontal="center" vertical="center" wrapText="1"/>
    </xf>
    <xf numFmtId="0" fontId="2" fillId="0" borderId="0" xfId="0" applyFont="1" applyBorder="1" applyAlignment="1" applyProtection="1">
      <alignment vertical="center" wrapText="1"/>
    </xf>
    <xf numFmtId="0" fontId="2" fillId="0" borderId="0"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2" fillId="0" borderId="4" xfId="0" applyFont="1" applyBorder="1" applyAlignment="1" applyProtection="1">
      <alignment vertical="center" wrapText="1"/>
    </xf>
    <xf numFmtId="0" fontId="2" fillId="0" borderId="4" xfId="0" applyFont="1" applyFill="1" applyBorder="1" applyAlignment="1" applyProtection="1">
      <alignment horizontal="center" vertical="center" wrapText="1"/>
    </xf>
    <xf numFmtId="0" fontId="2" fillId="3" borderId="5" xfId="0" applyFont="1" applyFill="1" applyBorder="1" applyAlignment="1" applyProtection="1">
      <alignment horizontal="center" vertical="center" wrapText="1"/>
    </xf>
    <xf numFmtId="0" fontId="2" fillId="3" borderId="3" xfId="0" applyFont="1" applyFill="1" applyBorder="1" applyAlignment="1" applyProtection="1">
      <alignment horizontal="center" vertical="center" wrapText="1"/>
    </xf>
    <xf numFmtId="0" fontId="1" fillId="3" borderId="5" xfId="0" applyFont="1" applyFill="1" applyBorder="1" applyAlignment="1" applyProtection="1">
      <alignment horizontal="center" vertical="center" wrapText="1"/>
    </xf>
    <xf numFmtId="0" fontId="1" fillId="2" borderId="0" xfId="0" applyFont="1" applyFill="1" applyBorder="1" applyAlignment="1" applyProtection="1">
      <alignment vertical="center" wrapText="1"/>
    </xf>
    <xf numFmtId="0" fontId="1" fillId="2" borderId="6" xfId="0" applyFont="1" applyFill="1" applyBorder="1" applyAlignment="1" applyProtection="1">
      <alignment vertical="center" wrapText="1"/>
    </xf>
    <xf numFmtId="0" fontId="2" fillId="0" borderId="0" xfId="0" applyFont="1" applyBorder="1" applyAlignment="1" applyProtection="1">
      <alignment horizontal="center" vertical="center"/>
    </xf>
    <xf numFmtId="0" fontId="2" fillId="0" borderId="0" xfId="0" applyFont="1" applyAlignment="1" applyProtection="1">
      <alignment horizontal="center" vertical="center"/>
    </xf>
    <xf numFmtId="0" fontId="2" fillId="2" borderId="7" xfId="0" applyFont="1" applyFill="1" applyBorder="1" applyAlignment="1" applyProtection="1">
      <alignment horizontal="center" vertical="center" wrapText="1"/>
      <protection locked="0"/>
    </xf>
    <xf numFmtId="15" fontId="2" fillId="2" borderId="7" xfId="0" applyNumberFormat="1" applyFont="1" applyFill="1" applyBorder="1" applyAlignment="1" applyProtection="1">
      <alignment horizontal="center" vertical="center" wrapText="1"/>
      <protection locked="0"/>
    </xf>
    <xf numFmtId="1" fontId="2" fillId="4" borderId="7" xfId="0" applyNumberFormat="1" applyFont="1" applyFill="1" applyBorder="1" applyAlignment="1" applyProtection="1">
      <alignment horizontal="center" vertical="center"/>
    </xf>
    <xf numFmtId="9" fontId="2" fillId="4" borderId="7" xfId="0" applyNumberFormat="1" applyFont="1" applyFill="1" applyBorder="1" applyAlignment="1" applyProtection="1">
      <alignment horizontal="center" vertical="center"/>
    </xf>
    <xf numFmtId="0" fontId="2" fillId="0" borderId="7" xfId="0" applyFont="1" applyBorder="1" applyAlignment="1" applyProtection="1">
      <alignment vertical="center"/>
    </xf>
    <xf numFmtId="0" fontId="2" fillId="0" borderId="0" xfId="0" applyFont="1" applyAlignment="1" applyProtection="1">
      <alignment vertical="center"/>
    </xf>
    <xf numFmtId="0" fontId="2" fillId="0" borderId="0" xfId="0" applyFont="1" applyAlignment="1" applyProtection="1">
      <alignment horizontal="center"/>
    </xf>
    <xf numFmtId="0" fontId="2" fillId="2" borderId="0" xfId="0" applyFont="1" applyFill="1" applyBorder="1" applyProtection="1"/>
    <xf numFmtId="0" fontId="2" fillId="2" borderId="0" xfId="0" applyFont="1" applyFill="1" applyProtection="1"/>
    <xf numFmtId="15" fontId="2" fillId="2" borderId="7" xfId="0" applyNumberFormat="1" applyFont="1" applyFill="1" applyBorder="1" applyAlignment="1" applyProtection="1">
      <alignment horizontal="center" vertical="center"/>
    </xf>
    <xf numFmtId="0" fontId="2" fillId="2" borderId="0" xfId="0" applyFont="1" applyFill="1" applyAlignment="1" applyProtection="1">
      <alignment horizontal="center" vertical="center" wrapText="1"/>
    </xf>
    <xf numFmtId="0" fontId="2" fillId="0" borderId="7" xfId="0" applyFont="1" applyBorder="1" applyAlignment="1" applyProtection="1"/>
    <xf numFmtId="0" fontId="2" fillId="0" borderId="7" xfId="0" applyFont="1" applyFill="1" applyBorder="1" applyAlignment="1">
      <alignment horizontal="justify"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justify" vertical="center" wrapText="1"/>
    </xf>
    <xf numFmtId="9" fontId="2" fillId="0" borderId="7" xfId="0" applyNumberFormat="1" applyFont="1" applyFill="1" applyBorder="1" applyAlignment="1">
      <alignment horizontal="center" vertical="center" wrapText="1"/>
    </xf>
    <xf numFmtId="9" fontId="2" fillId="5" borderId="7" xfId="4" applyFont="1" applyFill="1" applyBorder="1" applyAlignment="1" applyProtection="1">
      <alignment horizontal="center" vertical="center"/>
      <protection locked="0"/>
    </xf>
    <xf numFmtId="0" fontId="2" fillId="0" borderId="4" xfId="0" applyFont="1" applyBorder="1" applyAlignment="1" applyProtection="1">
      <alignment horizontal="center" vertical="center" wrapText="1"/>
    </xf>
    <xf numFmtId="0" fontId="2" fillId="2" borderId="0" xfId="0" applyFont="1" applyFill="1" applyAlignment="1" applyProtection="1">
      <alignment horizontal="center"/>
    </xf>
    <xf numFmtId="0" fontId="2" fillId="0" borderId="9" xfId="0" applyFont="1" applyBorder="1" applyAlignment="1" applyProtection="1">
      <alignment horizontal="center" vertical="center" wrapText="1"/>
    </xf>
    <xf numFmtId="0" fontId="2" fillId="0" borderId="4" xfId="0" applyFont="1" applyBorder="1" applyProtection="1"/>
    <xf numFmtId="0" fontId="2" fillId="4" borderId="10" xfId="0" applyFont="1" applyFill="1" applyBorder="1" applyAlignment="1" applyProtection="1">
      <alignment horizontal="center"/>
    </xf>
    <xf numFmtId="0" fontId="2" fillId="6" borderId="10" xfId="0" applyFont="1" applyFill="1" applyBorder="1" applyAlignment="1" applyProtection="1">
      <alignment horizontal="center"/>
    </xf>
    <xf numFmtId="0" fontId="2" fillId="7" borderId="10" xfId="0" applyFont="1" applyFill="1" applyBorder="1" applyAlignment="1" applyProtection="1">
      <alignment horizontal="center"/>
    </xf>
    <xf numFmtId="0" fontId="2" fillId="3" borderId="10" xfId="0" applyFont="1" applyFill="1" applyBorder="1" applyAlignment="1" applyProtection="1">
      <alignment horizontal="center"/>
    </xf>
    <xf numFmtId="0" fontId="2" fillId="0" borderId="0" xfId="0" applyFont="1" applyAlignment="1" applyProtection="1"/>
    <xf numFmtId="0" fontId="1" fillId="0" borderId="0" xfId="0" applyFont="1" applyBorder="1" applyAlignment="1" applyProtection="1">
      <alignment horizontal="center"/>
    </xf>
    <xf numFmtId="1" fontId="2" fillId="8" borderId="7" xfId="0" applyNumberFormat="1" applyFont="1" applyFill="1" applyBorder="1" applyAlignment="1" applyProtection="1">
      <alignment horizontal="center" vertical="center" wrapText="1"/>
    </xf>
    <xf numFmtId="1" fontId="2" fillId="8" borderId="7" xfId="0" applyNumberFormat="1" applyFont="1" applyFill="1" applyBorder="1" applyAlignment="1" applyProtection="1">
      <alignment horizontal="center" vertical="center" wrapText="1"/>
      <protection locked="0"/>
    </xf>
    <xf numFmtId="9" fontId="2" fillId="8" borderId="7" xfId="0" applyNumberFormat="1" applyFont="1" applyFill="1" applyBorder="1" applyAlignment="1" applyProtection="1">
      <alignment horizontal="center" vertical="center"/>
    </xf>
    <xf numFmtId="0" fontId="2" fillId="8" borderId="7" xfId="0" applyFont="1" applyFill="1" applyBorder="1" applyAlignment="1" applyProtection="1">
      <alignment vertical="center"/>
    </xf>
    <xf numFmtId="0" fontId="2" fillId="2" borderId="7" xfId="0" applyFont="1" applyFill="1" applyBorder="1" applyAlignment="1" applyProtection="1">
      <alignment horizontal="justify" vertical="center" wrapText="1"/>
      <protection locked="0"/>
    </xf>
    <xf numFmtId="0" fontId="6" fillId="8" borderId="7" xfId="0" applyFont="1" applyFill="1" applyBorder="1" applyAlignment="1" applyProtection="1">
      <alignment horizontal="center"/>
    </xf>
    <xf numFmtId="0" fontId="2" fillId="0" borderId="11" xfId="0" applyNumberFormat="1" applyFont="1" applyFill="1" applyBorder="1" applyAlignment="1" applyProtection="1">
      <alignment horizontal="center" vertical="center" wrapText="1"/>
      <protection locked="0"/>
    </xf>
    <xf numFmtId="0" fontId="2" fillId="2" borderId="12" xfId="0" applyFont="1" applyFill="1" applyBorder="1" applyAlignment="1" applyProtection="1">
      <alignment horizontal="center" vertical="center" wrapText="1"/>
      <protection locked="0"/>
    </xf>
    <xf numFmtId="15" fontId="2" fillId="2" borderId="12" xfId="0" applyNumberFormat="1" applyFont="1" applyFill="1" applyBorder="1" applyAlignment="1" applyProtection="1">
      <alignment horizontal="center" vertical="center" wrapText="1"/>
      <protection locked="0"/>
    </xf>
    <xf numFmtId="1" fontId="2" fillId="9" borderId="12" xfId="0" applyNumberFormat="1" applyFont="1" applyFill="1" applyBorder="1" applyAlignment="1" applyProtection="1">
      <alignment horizontal="center" vertical="center"/>
    </xf>
    <xf numFmtId="9" fontId="2" fillId="4" borderId="12" xfId="0" applyNumberFormat="1" applyFont="1" applyFill="1" applyBorder="1" applyAlignment="1" applyProtection="1">
      <alignment horizontal="center" vertical="center"/>
    </xf>
    <xf numFmtId="0" fontId="2" fillId="0" borderId="12" xfId="0" applyFont="1" applyBorder="1" applyAlignment="1" applyProtection="1">
      <alignment vertical="center"/>
    </xf>
    <xf numFmtId="0" fontId="2" fillId="8" borderId="12" xfId="0" applyFont="1" applyFill="1" applyBorder="1" applyAlignment="1" applyProtection="1">
      <alignment vertical="center"/>
    </xf>
    <xf numFmtId="0" fontId="2" fillId="0" borderId="1" xfId="0" applyFont="1" applyBorder="1" applyAlignment="1" applyProtection="1">
      <alignment vertical="center"/>
    </xf>
    <xf numFmtId="0" fontId="2" fillId="0" borderId="13" xfId="0" applyFont="1" applyBorder="1" applyAlignment="1" applyProtection="1">
      <alignment horizontal="center" vertical="center"/>
    </xf>
    <xf numFmtId="0" fontId="2" fillId="2" borderId="14" xfId="0" applyFont="1" applyFill="1" applyBorder="1" applyAlignment="1" applyProtection="1">
      <alignment horizontal="justify" vertical="center" wrapText="1"/>
      <protection locked="0"/>
    </xf>
    <xf numFmtId="0" fontId="2" fillId="2" borderId="14" xfId="0" applyFont="1" applyFill="1" applyBorder="1" applyAlignment="1" applyProtection="1">
      <alignment horizontal="center" vertical="center" wrapText="1"/>
      <protection locked="0"/>
    </xf>
    <xf numFmtId="15" fontId="2" fillId="2" borderId="14" xfId="0" applyNumberFormat="1" applyFont="1" applyFill="1" applyBorder="1" applyAlignment="1" applyProtection="1">
      <alignment horizontal="center" vertical="center" wrapText="1"/>
      <protection locked="0"/>
    </xf>
    <xf numFmtId="1" fontId="2" fillId="9" borderId="14" xfId="0" applyNumberFormat="1" applyFont="1" applyFill="1" applyBorder="1" applyAlignment="1" applyProtection="1">
      <alignment horizontal="center" vertical="center"/>
    </xf>
    <xf numFmtId="1" fontId="2" fillId="8" borderId="14" xfId="0" applyNumberFormat="1" applyFont="1" applyFill="1" applyBorder="1" applyAlignment="1" applyProtection="1">
      <alignment horizontal="center" vertical="center" wrapText="1"/>
    </xf>
    <xf numFmtId="9" fontId="2" fillId="4" borderId="14" xfId="0" applyNumberFormat="1" applyFont="1" applyFill="1" applyBorder="1" applyAlignment="1" applyProtection="1">
      <alignment horizontal="center" vertical="center"/>
    </xf>
    <xf numFmtId="0" fontId="2" fillId="0" borderId="14" xfId="0" applyFont="1" applyBorder="1" applyAlignment="1" applyProtection="1">
      <alignment vertical="center"/>
    </xf>
    <xf numFmtId="0" fontId="2" fillId="8" borderId="14" xfId="0" applyFont="1" applyFill="1" applyBorder="1" applyAlignment="1" applyProtection="1">
      <alignment vertical="center"/>
    </xf>
    <xf numFmtId="0" fontId="2" fillId="0" borderId="4" xfId="0" applyFont="1" applyBorder="1" applyAlignment="1" applyProtection="1">
      <alignment vertical="center"/>
    </xf>
    <xf numFmtId="0" fontId="2" fillId="0" borderId="15" xfId="0" applyFont="1" applyBorder="1" applyAlignment="1" applyProtection="1">
      <alignment horizontal="center" vertical="center"/>
    </xf>
    <xf numFmtId="0" fontId="2" fillId="6" borderId="16" xfId="0" applyFont="1" applyFill="1" applyBorder="1" applyAlignment="1" applyProtection="1">
      <alignment horizontal="center" vertical="center" wrapText="1"/>
    </xf>
    <xf numFmtId="0" fontId="2" fillId="6" borderId="17" xfId="0" applyFont="1" applyFill="1" applyBorder="1" applyAlignment="1" applyProtection="1">
      <alignment horizontal="center" vertical="center" wrapText="1"/>
    </xf>
    <xf numFmtId="0" fontId="2" fillId="6" borderId="17" xfId="0" applyFont="1" applyFill="1" applyBorder="1" applyAlignment="1" applyProtection="1">
      <alignment vertical="center" wrapText="1"/>
    </xf>
    <xf numFmtId="0" fontId="2" fillId="6" borderId="18" xfId="0" applyFont="1" applyFill="1" applyBorder="1" applyAlignment="1" applyProtection="1">
      <alignment vertical="center" wrapText="1"/>
    </xf>
    <xf numFmtId="0" fontId="2" fillId="2" borderId="17" xfId="0" applyFont="1" applyFill="1" applyBorder="1" applyAlignment="1" applyProtection="1">
      <alignment horizontal="justify" vertical="center" wrapText="1"/>
      <protection locked="0"/>
    </xf>
    <xf numFmtId="0" fontId="2" fillId="2" borderId="17" xfId="0" applyFont="1" applyFill="1" applyBorder="1" applyAlignment="1" applyProtection="1">
      <alignment horizontal="center" vertical="center" wrapText="1"/>
      <protection locked="0"/>
    </xf>
    <xf numFmtId="15" fontId="2" fillId="2" borderId="17" xfId="0" applyNumberFormat="1" applyFont="1" applyFill="1" applyBorder="1" applyAlignment="1" applyProtection="1">
      <alignment horizontal="center" vertical="center" wrapText="1"/>
      <protection locked="0"/>
    </xf>
    <xf numFmtId="1" fontId="2" fillId="9" borderId="17" xfId="0" applyNumberFormat="1" applyFont="1" applyFill="1" applyBorder="1" applyAlignment="1" applyProtection="1">
      <alignment horizontal="center" vertical="center"/>
    </xf>
    <xf numFmtId="0" fontId="2" fillId="9" borderId="19" xfId="0" applyFont="1" applyFill="1" applyBorder="1" applyAlignment="1" applyProtection="1">
      <alignment vertical="center" wrapText="1"/>
    </xf>
    <xf numFmtId="9" fontId="2" fillId="4" borderId="17" xfId="0" applyNumberFormat="1" applyFont="1" applyFill="1" applyBorder="1" applyAlignment="1" applyProtection="1">
      <alignment horizontal="center" vertical="center"/>
    </xf>
    <xf numFmtId="0" fontId="2" fillId="0" borderId="17" xfId="0" applyFont="1" applyBorder="1" applyAlignment="1" applyProtection="1">
      <alignment vertical="center"/>
    </xf>
    <xf numFmtId="0" fontId="2" fillId="0" borderId="20" xfId="0" applyFont="1" applyBorder="1" applyAlignment="1" applyProtection="1">
      <alignment vertical="center"/>
    </xf>
    <xf numFmtId="0" fontId="2" fillId="0" borderId="19" xfId="0" applyFont="1" applyBorder="1" applyAlignment="1" applyProtection="1">
      <alignment horizontal="center" vertical="center"/>
    </xf>
    <xf numFmtId="9" fontId="2" fillId="2" borderId="17" xfId="0" applyNumberFormat="1" applyFont="1" applyFill="1" applyBorder="1" applyAlignment="1" applyProtection="1">
      <alignment horizontal="center" vertical="center" wrapText="1"/>
      <protection locked="0"/>
    </xf>
    <xf numFmtId="9" fontId="2" fillId="8" borderId="17" xfId="0" applyNumberFormat="1" applyFont="1" applyFill="1" applyBorder="1" applyAlignment="1" applyProtection="1">
      <alignment horizontal="center" vertical="center" wrapText="1"/>
    </xf>
    <xf numFmtId="0" fontId="2" fillId="8" borderId="17" xfId="0" applyFont="1" applyFill="1" applyBorder="1" applyAlignment="1" applyProtection="1">
      <alignment vertical="center" wrapText="1"/>
    </xf>
    <xf numFmtId="0" fontId="2" fillId="0" borderId="17" xfId="0" applyFont="1" applyBorder="1" applyAlignment="1">
      <alignment horizontal="justify" vertical="center" wrapText="1"/>
    </xf>
    <xf numFmtId="0" fontId="2" fillId="2" borderId="17" xfId="4" applyNumberFormat="1" applyFont="1" applyFill="1" applyBorder="1" applyAlignment="1" applyProtection="1">
      <alignment horizontal="center" vertical="center" wrapText="1"/>
      <protection locked="0"/>
    </xf>
    <xf numFmtId="0" fontId="2" fillId="2" borderId="17" xfId="0" applyFont="1" applyFill="1" applyBorder="1" applyAlignment="1" applyProtection="1">
      <alignment horizontal="justify" vertical="center"/>
    </xf>
    <xf numFmtId="0" fontId="2" fillId="2" borderId="12" xfId="0" applyFont="1" applyFill="1" applyBorder="1" applyAlignment="1">
      <alignment horizontal="justify" vertical="center" wrapText="1"/>
    </xf>
    <xf numFmtId="0" fontId="2" fillId="2" borderId="12" xfId="0" applyFont="1" applyFill="1" applyBorder="1" applyAlignment="1">
      <alignment horizontal="center" vertical="center" wrapText="1"/>
    </xf>
    <xf numFmtId="1" fontId="2" fillId="8" borderId="12" xfId="0" applyNumberFormat="1" applyFont="1" applyFill="1" applyBorder="1" applyAlignment="1" applyProtection="1">
      <alignment horizontal="center" vertical="center" wrapText="1"/>
    </xf>
    <xf numFmtId="0" fontId="2" fillId="2" borderId="14" xfId="0" applyFont="1" applyFill="1" applyBorder="1" applyAlignment="1">
      <alignment horizontal="justify" vertical="center" wrapText="1"/>
    </xf>
    <xf numFmtId="0" fontId="2" fillId="2" borderId="14" xfId="0" applyFont="1" applyFill="1" applyBorder="1" applyAlignment="1">
      <alignment horizontal="center" vertical="center" wrapText="1"/>
    </xf>
    <xf numFmtId="0" fontId="2" fillId="9" borderId="13" xfId="0" applyFont="1" applyFill="1" applyBorder="1" applyAlignment="1" applyProtection="1">
      <alignment vertical="center" wrapText="1"/>
    </xf>
    <xf numFmtId="0" fontId="2" fillId="0" borderId="0" xfId="0" applyFont="1" applyBorder="1" applyAlignment="1" applyProtection="1">
      <alignment vertical="center"/>
    </xf>
    <xf numFmtId="0" fontId="2" fillId="0" borderId="21" xfId="0" applyFont="1" applyBorder="1" applyAlignment="1" applyProtection="1">
      <alignment horizontal="center" vertical="center"/>
    </xf>
    <xf numFmtId="9" fontId="2" fillId="0" borderId="17" xfId="0" applyNumberFormat="1" applyFont="1" applyFill="1" applyBorder="1" applyAlignment="1" applyProtection="1">
      <alignment horizontal="center" vertical="center" wrapText="1"/>
      <protection locked="0"/>
    </xf>
    <xf numFmtId="0" fontId="2" fillId="0" borderId="17" xfId="0" applyFont="1" applyFill="1" applyBorder="1" applyAlignment="1" applyProtection="1">
      <alignment horizontal="justify" vertical="center" wrapText="1"/>
      <protection locked="0"/>
    </xf>
    <xf numFmtId="15" fontId="2" fillId="2" borderId="12" xfId="0" applyNumberFormat="1" applyFont="1" applyFill="1" applyBorder="1" applyAlignment="1">
      <alignment horizontal="center" vertical="center" wrapText="1"/>
    </xf>
    <xf numFmtId="15" fontId="2" fillId="2" borderId="14" xfId="0" applyNumberFormat="1" applyFont="1" applyFill="1" applyBorder="1" applyAlignment="1">
      <alignment horizontal="center" vertical="center" wrapText="1"/>
    </xf>
    <xf numFmtId="9" fontId="2" fillId="2" borderId="14" xfId="0" applyNumberFormat="1" applyFont="1" applyFill="1" applyBorder="1" applyAlignment="1">
      <alignment horizontal="center" vertical="center" wrapText="1"/>
    </xf>
    <xf numFmtId="9" fontId="2" fillId="8" borderId="14" xfId="0" applyNumberFormat="1" applyFont="1" applyFill="1" applyBorder="1" applyAlignment="1" applyProtection="1">
      <alignment horizontal="center" vertical="center" wrapText="1"/>
    </xf>
    <xf numFmtId="0" fontId="2" fillId="6" borderId="17" xfId="0" applyFont="1" applyFill="1" applyBorder="1" applyAlignment="1" applyProtection="1">
      <alignment horizontal="justify" vertical="center" wrapText="1"/>
    </xf>
    <xf numFmtId="0" fontId="2" fillId="8" borderId="17" xfId="0" applyFont="1" applyFill="1" applyBorder="1" applyAlignment="1" applyProtection="1">
      <alignment horizontal="justify" vertical="center" wrapText="1"/>
    </xf>
    <xf numFmtId="0" fontId="2" fillId="0" borderId="17" xfId="0" applyFont="1" applyBorder="1" applyAlignment="1">
      <alignment horizontal="center" vertical="center" wrapText="1"/>
    </xf>
    <xf numFmtId="0" fontId="2" fillId="6" borderId="17" xfId="0" applyFont="1" applyFill="1" applyBorder="1" applyAlignment="1" applyProtection="1">
      <alignment horizontal="center" vertical="center"/>
    </xf>
    <xf numFmtId="9" fontId="2" fillId="8" borderId="17" xfId="0" applyNumberFormat="1" applyFont="1" applyFill="1" applyBorder="1" applyAlignment="1" applyProtection="1">
      <alignment horizontal="center" vertical="center"/>
    </xf>
    <xf numFmtId="0" fontId="2" fillId="8" borderId="12" xfId="0" applyNumberFormat="1" applyFont="1" applyFill="1" applyBorder="1" applyAlignment="1" applyProtection="1">
      <alignment horizontal="center" vertical="center" wrapText="1"/>
      <protection locked="0"/>
    </xf>
    <xf numFmtId="0" fontId="2" fillId="8" borderId="14" xfId="0" applyNumberFormat="1" applyFont="1" applyFill="1" applyBorder="1" applyAlignment="1" applyProtection="1">
      <alignment horizontal="center" vertical="center" wrapText="1"/>
      <protection locked="0"/>
    </xf>
    <xf numFmtId="0" fontId="2" fillId="2" borderId="17" xfId="0" applyFont="1" applyFill="1" applyBorder="1" applyAlignment="1" applyProtection="1">
      <alignment horizontal="justify" vertical="center" wrapText="1"/>
    </xf>
    <xf numFmtId="0" fontId="2" fillId="2" borderId="17" xfId="0" applyFont="1" applyFill="1" applyBorder="1" applyAlignment="1" applyProtection="1">
      <alignment horizontal="center" vertical="center" wrapText="1"/>
    </xf>
    <xf numFmtId="1" fontId="2" fillId="9" borderId="17" xfId="0" applyNumberFormat="1" applyFont="1" applyFill="1" applyBorder="1" applyAlignment="1" applyProtection="1">
      <alignment horizontal="center" vertical="center" wrapText="1"/>
    </xf>
    <xf numFmtId="0" fontId="2" fillId="6" borderId="17" xfId="0" applyFont="1" applyFill="1" applyBorder="1" applyAlignment="1" applyProtection="1">
      <alignment horizontal="justify" vertical="center"/>
    </xf>
    <xf numFmtId="9" fontId="2" fillId="2" borderId="17" xfId="0" applyNumberFormat="1" applyFont="1" applyFill="1" applyBorder="1" applyAlignment="1" applyProtection="1">
      <alignment horizontal="center" vertical="center" wrapText="1"/>
    </xf>
    <xf numFmtId="1" fontId="2" fillId="8" borderId="12" xfId="0" applyNumberFormat="1" applyFont="1" applyFill="1" applyBorder="1" applyAlignment="1" applyProtection="1">
      <alignment horizontal="center" vertical="center" wrapText="1"/>
      <protection locked="0"/>
    </xf>
    <xf numFmtId="0" fontId="2" fillId="6" borderId="16" xfId="0" applyFont="1" applyFill="1" applyBorder="1" applyAlignment="1" applyProtection="1">
      <alignment horizontal="center" vertical="center"/>
    </xf>
    <xf numFmtId="15" fontId="2" fillId="2" borderId="17" xfId="0" applyNumberFormat="1" applyFont="1" applyFill="1" applyBorder="1" applyAlignment="1" applyProtection="1">
      <alignment horizontal="center" vertical="center" wrapText="1"/>
    </xf>
    <xf numFmtId="1" fontId="2" fillId="8" borderId="14" xfId="0" applyNumberFormat="1" applyFont="1" applyFill="1" applyBorder="1" applyAlignment="1" applyProtection="1">
      <alignment horizontal="center" vertical="center" wrapText="1"/>
      <protection locked="0"/>
    </xf>
    <xf numFmtId="2" fontId="2" fillId="2" borderId="17" xfId="0" applyNumberFormat="1" applyFont="1" applyFill="1" applyBorder="1" applyAlignment="1" applyProtection="1">
      <alignment horizontal="center" vertical="center" wrapText="1"/>
    </xf>
    <xf numFmtId="0" fontId="2" fillId="5" borderId="17" xfId="0" applyFont="1" applyFill="1" applyBorder="1" applyAlignment="1" applyProtection="1">
      <alignment vertical="center" wrapText="1"/>
      <protection locked="0"/>
    </xf>
    <xf numFmtId="9" fontId="2" fillId="2" borderId="14" xfId="0" applyNumberFormat="1" applyFont="1" applyFill="1" applyBorder="1" applyAlignment="1" applyProtection="1">
      <alignment horizontal="center" vertical="center" wrapText="1"/>
    </xf>
    <xf numFmtId="0" fontId="2" fillId="9" borderId="17" xfId="0" applyFont="1" applyFill="1" applyBorder="1" applyAlignment="1" applyProtection="1">
      <alignment horizontal="center" vertical="center" wrapText="1"/>
    </xf>
    <xf numFmtId="9" fontId="2" fillId="2" borderId="12" xfId="0" applyNumberFormat="1" applyFont="1" applyFill="1" applyBorder="1" applyAlignment="1" applyProtection="1">
      <alignment horizontal="center" vertical="center" wrapText="1"/>
    </xf>
    <xf numFmtId="9" fontId="2" fillId="8" borderId="12" xfId="0" applyNumberFormat="1" applyFont="1" applyFill="1" applyBorder="1" applyAlignment="1" applyProtection="1">
      <alignment horizontal="center" vertical="center"/>
    </xf>
    <xf numFmtId="0" fontId="2" fillId="8" borderId="17" xfId="0" applyFont="1" applyFill="1" applyBorder="1" applyAlignment="1" applyProtection="1">
      <alignment horizontal="center" vertical="center" wrapText="1"/>
      <protection locked="0"/>
    </xf>
    <xf numFmtId="0" fontId="2" fillId="8" borderId="17" xfId="0" applyFont="1" applyFill="1" applyBorder="1" applyAlignment="1" applyProtection="1">
      <alignment horizontal="justify" vertical="center" wrapText="1"/>
      <protection locked="0"/>
    </xf>
    <xf numFmtId="0" fontId="2" fillId="2" borderId="12" xfId="0" applyFont="1" applyFill="1" applyBorder="1" applyAlignment="1" applyProtection="1">
      <alignment vertical="center" wrapText="1"/>
    </xf>
    <xf numFmtId="15" fontId="2" fillId="2" borderId="12" xfId="0" applyNumberFormat="1" applyFont="1" applyFill="1" applyBorder="1" applyAlignment="1" applyProtection="1">
      <alignment horizontal="center" vertical="center"/>
    </xf>
    <xf numFmtId="15" fontId="2" fillId="2" borderId="14" xfId="0" applyNumberFormat="1" applyFont="1" applyFill="1" applyBorder="1" applyAlignment="1" applyProtection="1">
      <alignment horizontal="center" vertical="center"/>
    </xf>
    <xf numFmtId="15" fontId="2" fillId="2" borderId="17" xfId="0" applyNumberFormat="1" applyFont="1" applyFill="1" applyBorder="1" applyAlignment="1" applyProtection="1">
      <alignment horizontal="center" vertical="center"/>
    </xf>
    <xf numFmtId="9" fontId="2" fillId="8" borderId="14" xfId="0" applyNumberFormat="1" applyFont="1" applyFill="1" applyBorder="1" applyAlignment="1" applyProtection="1">
      <alignment horizontal="center" vertical="center"/>
    </xf>
    <xf numFmtId="0" fontId="2" fillId="6" borderId="16" xfId="0" applyFont="1" applyFill="1" applyBorder="1" applyAlignment="1">
      <alignment horizontal="center" vertical="center" wrapText="1"/>
    </xf>
    <xf numFmtId="0" fontId="1" fillId="2" borderId="0" xfId="0" applyFont="1" applyFill="1" applyBorder="1" applyAlignment="1" applyProtection="1">
      <alignment horizontal="center" vertical="center" wrapText="1"/>
    </xf>
    <xf numFmtId="0" fontId="1" fillId="2" borderId="6" xfId="0" applyFont="1" applyFill="1" applyBorder="1" applyAlignment="1" applyProtection="1">
      <alignment horizontal="center" vertical="center" wrapText="1"/>
    </xf>
    <xf numFmtId="0" fontId="2" fillId="2" borderId="11" xfId="0" applyFont="1" applyFill="1" applyBorder="1" applyAlignment="1" applyProtection="1">
      <alignment vertical="center" wrapText="1"/>
      <protection locked="0"/>
    </xf>
    <xf numFmtId="0" fontId="3" fillId="2" borderId="17" xfId="0" applyFont="1" applyFill="1" applyBorder="1" applyAlignment="1" applyProtection="1">
      <alignment horizontal="justify" vertical="center" wrapText="1"/>
    </xf>
    <xf numFmtId="0" fontId="3" fillId="2" borderId="17" xfId="0" applyFont="1" applyFill="1" applyBorder="1" applyAlignment="1" applyProtection="1">
      <alignment horizontal="center" vertical="center" wrapText="1"/>
    </xf>
    <xf numFmtId="0" fontId="2" fillId="8" borderId="20" xfId="0" applyFont="1" applyFill="1" applyBorder="1" applyAlignment="1" applyProtection="1">
      <alignment horizontal="center" vertical="center" wrapText="1"/>
    </xf>
    <xf numFmtId="0" fontId="1" fillId="2" borderId="17" xfId="0" applyFont="1" applyFill="1" applyBorder="1" applyAlignment="1" applyProtection="1">
      <alignment vertical="center" wrapText="1"/>
    </xf>
    <xf numFmtId="0" fontId="2" fillId="8" borderId="17" xfId="0" applyFont="1" applyFill="1" applyBorder="1" applyAlignment="1" applyProtection="1">
      <alignment horizontal="center" vertical="center"/>
      <protection locked="0"/>
    </xf>
    <xf numFmtId="0" fontId="2" fillId="0" borderId="17" xfId="0" applyFont="1" applyBorder="1" applyAlignment="1" applyProtection="1"/>
    <xf numFmtId="0" fontId="2" fillId="6" borderId="17" xfId="0" applyFont="1" applyFill="1" applyBorder="1" applyAlignment="1" applyProtection="1">
      <alignment vertical="center"/>
    </xf>
    <xf numFmtId="0" fontId="2" fillId="6" borderId="17" xfId="0" applyFont="1" applyFill="1" applyBorder="1" applyAlignment="1" applyProtection="1">
      <alignment horizontal="left" vertical="center" wrapText="1"/>
    </xf>
    <xf numFmtId="0" fontId="2" fillId="0" borderId="17" xfId="0" applyFont="1" applyFill="1" applyBorder="1" applyAlignment="1">
      <alignment horizontal="justify" vertical="center" wrapText="1"/>
    </xf>
    <xf numFmtId="0" fontId="2" fillId="0" borderId="17" xfId="0" applyFont="1" applyFill="1" applyBorder="1" applyAlignment="1">
      <alignment horizontal="center" vertical="center" wrapText="1"/>
    </xf>
    <xf numFmtId="165" fontId="2" fillId="9" borderId="17" xfId="0" applyNumberFormat="1" applyFont="1" applyFill="1" applyBorder="1" applyAlignment="1" applyProtection="1">
      <alignment horizontal="center" vertical="center" wrapText="1"/>
    </xf>
    <xf numFmtId="0" fontId="2" fillId="0" borderId="12" xfId="0" applyFont="1" applyFill="1" applyBorder="1" applyAlignment="1">
      <alignment horizontal="justify" vertical="center" wrapText="1"/>
    </xf>
    <xf numFmtId="0" fontId="2" fillId="0" borderId="22" xfId="0" applyFont="1" applyFill="1" applyBorder="1" applyAlignment="1">
      <alignment horizontal="justify" vertical="center" wrapText="1"/>
    </xf>
    <xf numFmtId="0" fontId="2" fillId="0" borderId="12" xfId="0" applyFont="1" applyFill="1" applyBorder="1" applyAlignment="1">
      <alignment horizontal="center" vertical="center" wrapText="1"/>
    </xf>
    <xf numFmtId="0" fontId="2" fillId="5" borderId="12" xfId="0" applyFont="1" applyFill="1" applyBorder="1" applyAlignment="1" applyProtection="1">
      <alignment horizontal="center" vertical="center"/>
      <protection locked="0"/>
    </xf>
    <xf numFmtId="0" fontId="2" fillId="0" borderId="12" xfId="0" applyFont="1" applyBorder="1" applyAlignment="1" applyProtection="1"/>
    <xf numFmtId="0" fontId="2" fillId="0" borderId="14" xfId="0" applyFont="1" applyFill="1" applyBorder="1" applyAlignment="1">
      <alignment horizontal="justify" vertical="center" wrapText="1"/>
    </xf>
    <xf numFmtId="0" fontId="2" fillId="0" borderId="14" xfId="0" applyFont="1" applyFill="1" applyBorder="1" applyAlignment="1">
      <alignment horizontal="center" vertical="center" wrapText="1"/>
    </xf>
    <xf numFmtId="0" fontId="2" fillId="5" borderId="14" xfId="0" applyFont="1" applyFill="1" applyBorder="1" applyAlignment="1" applyProtection="1">
      <alignment horizontal="center" vertical="center"/>
      <protection locked="0"/>
    </xf>
    <xf numFmtId="0" fontId="2" fillId="0" borderId="14" xfId="0" applyFont="1" applyBorder="1" applyAlignment="1" applyProtection="1"/>
    <xf numFmtId="0" fontId="2" fillId="0" borderId="0" xfId="0" applyFont="1" applyBorder="1" applyAlignment="1" applyProtection="1">
      <alignment horizontal="center" vertical="center" wrapText="1"/>
    </xf>
    <xf numFmtId="0" fontId="2" fillId="8" borderId="7" xfId="0" applyFont="1" applyFill="1" applyBorder="1" applyAlignment="1" applyProtection="1">
      <alignment horizontal="justify" vertical="center" wrapText="1"/>
    </xf>
    <xf numFmtId="0" fontId="2" fillId="0" borderId="4" xfId="0" applyFont="1" applyBorder="1" applyAlignment="1" applyProtection="1">
      <alignment horizontal="center" vertical="center"/>
    </xf>
    <xf numFmtId="0" fontId="2" fillId="0" borderId="1" xfId="0" applyFont="1" applyBorder="1" applyAlignment="1" applyProtection="1">
      <alignment horizontal="center" vertical="center"/>
    </xf>
    <xf numFmtId="15" fontId="2" fillId="10" borderId="7" xfId="0" applyNumberFormat="1" applyFont="1" applyFill="1" applyBorder="1" applyAlignment="1">
      <alignment horizontal="center" vertical="center" wrapText="1"/>
    </xf>
    <xf numFmtId="1" fontId="2" fillId="10" borderId="7" xfId="0" applyNumberFormat="1" applyFont="1" applyFill="1" applyBorder="1" applyAlignment="1">
      <alignment horizontal="center" vertical="center" wrapText="1"/>
    </xf>
    <xf numFmtId="0" fontId="2" fillId="0" borderId="7" xfId="0" applyFont="1" applyFill="1" applyBorder="1" applyAlignment="1" applyProtection="1">
      <alignment horizontal="justify" vertical="center" wrapText="1"/>
      <protection locked="0"/>
    </xf>
    <xf numFmtId="0" fontId="2" fillId="0" borderId="7" xfId="0" applyFont="1" applyFill="1" applyBorder="1" applyAlignment="1" applyProtection="1">
      <alignment horizontal="center" vertical="center" wrapText="1"/>
      <protection locked="0"/>
    </xf>
    <xf numFmtId="15" fontId="2" fillId="10" borderId="7" xfId="0" applyNumberFormat="1" applyFont="1" applyFill="1" applyBorder="1" applyAlignment="1" applyProtection="1">
      <alignment horizontal="center" vertical="center" wrapText="1"/>
      <protection locked="0"/>
    </xf>
    <xf numFmtId="3" fontId="2" fillId="0" borderId="7" xfId="2" applyNumberFormat="1" applyFont="1" applyFill="1" applyBorder="1" applyAlignment="1" applyProtection="1">
      <alignment horizontal="center" vertical="center" wrapText="1"/>
      <protection locked="0"/>
    </xf>
    <xf numFmtId="1" fontId="2" fillId="0" borderId="7" xfId="0" applyNumberFormat="1" applyFont="1" applyFill="1" applyBorder="1" applyAlignment="1" applyProtection="1">
      <alignment horizontal="center" vertical="center" wrapText="1"/>
      <protection locked="0"/>
    </xf>
    <xf numFmtId="9" fontId="2" fillId="0" borderId="7" xfId="0" applyNumberFormat="1" applyFont="1" applyFill="1" applyBorder="1" applyAlignment="1" applyProtection="1">
      <alignment horizontal="center" vertical="center" wrapText="1"/>
      <protection locked="0"/>
    </xf>
    <xf numFmtId="0" fontId="2" fillId="11" borderId="7" xfId="0" applyFont="1" applyFill="1" applyBorder="1" applyAlignment="1">
      <alignment horizontal="justify" vertical="center" wrapText="1"/>
    </xf>
    <xf numFmtId="1" fontId="2" fillId="12" borderId="7" xfId="0" applyNumberFormat="1" applyFont="1" applyFill="1" applyBorder="1" applyAlignment="1">
      <alignment horizontal="center" vertical="center" wrapText="1"/>
    </xf>
    <xf numFmtId="1" fontId="2" fillId="11" borderId="7" xfId="0" applyNumberFormat="1" applyFont="1" applyFill="1" applyBorder="1" applyAlignment="1">
      <alignment horizontal="center" vertical="center" wrapText="1"/>
    </xf>
    <xf numFmtId="9" fontId="2" fillId="12" borderId="7" xfId="0" applyNumberFormat="1" applyFont="1" applyFill="1" applyBorder="1" applyAlignment="1" applyProtection="1">
      <alignment horizontal="center" vertical="center"/>
    </xf>
    <xf numFmtId="1" fontId="2" fillId="12" borderId="7" xfId="0" applyNumberFormat="1" applyFont="1" applyFill="1" applyBorder="1" applyAlignment="1" applyProtection="1">
      <alignment horizontal="center" vertical="center"/>
    </xf>
    <xf numFmtId="1" fontId="2" fillId="12" borderId="7" xfId="0" applyNumberFormat="1" applyFont="1" applyFill="1" applyBorder="1" applyAlignment="1" applyProtection="1">
      <alignment horizontal="justify" vertical="center" wrapText="1"/>
    </xf>
    <xf numFmtId="0" fontId="2" fillId="13" borderId="7" xfId="0" applyFont="1" applyFill="1" applyBorder="1" applyAlignment="1" applyProtection="1">
      <alignment horizontal="justify" vertical="center" wrapText="1"/>
      <protection locked="0"/>
    </xf>
    <xf numFmtId="0" fontId="1" fillId="0" borderId="0" xfId="0" applyFont="1" applyFill="1" applyBorder="1" applyAlignment="1" applyProtection="1">
      <alignment horizontal="center"/>
    </xf>
    <xf numFmtId="0" fontId="2" fillId="0" borderId="17" xfId="0" applyFont="1" applyFill="1" applyBorder="1" applyAlignment="1" applyProtection="1">
      <alignment horizontal="center" vertical="center" wrapText="1"/>
    </xf>
    <xf numFmtId="15" fontId="2" fillId="10" borderId="12" xfId="0" applyNumberFormat="1" applyFont="1" applyFill="1" applyBorder="1" applyAlignment="1">
      <alignment horizontal="center" vertical="center" wrapText="1"/>
    </xf>
    <xf numFmtId="1" fontId="2" fillId="12" borderId="12" xfId="0" applyNumberFormat="1" applyFont="1" applyFill="1" applyBorder="1" applyAlignment="1">
      <alignment horizontal="center" vertical="center" wrapText="1"/>
    </xf>
    <xf numFmtId="1" fontId="2" fillId="11" borderId="12" xfId="0" applyNumberFormat="1" applyFont="1" applyFill="1" applyBorder="1" applyAlignment="1">
      <alignment horizontal="center" vertical="center" wrapText="1"/>
    </xf>
    <xf numFmtId="1" fontId="2" fillId="10" borderId="12" xfId="0" applyNumberFormat="1" applyFont="1" applyFill="1" applyBorder="1" applyAlignment="1">
      <alignment horizontal="center" vertical="center" wrapText="1"/>
    </xf>
    <xf numFmtId="0" fontId="2" fillId="11" borderId="12" xfId="0" applyFont="1" applyFill="1" applyBorder="1" applyAlignment="1">
      <alignment horizontal="justify" vertical="center" wrapText="1"/>
    </xf>
    <xf numFmtId="15" fontId="2" fillId="10" borderId="14" xfId="0" applyNumberFormat="1" applyFont="1" applyFill="1" applyBorder="1" applyAlignment="1">
      <alignment horizontal="center" vertical="center" wrapText="1"/>
    </xf>
    <xf numFmtId="1" fontId="2" fillId="12" borderId="14" xfId="0" applyNumberFormat="1" applyFont="1" applyFill="1" applyBorder="1" applyAlignment="1">
      <alignment horizontal="center" vertical="center" wrapText="1"/>
    </xf>
    <xf numFmtId="1" fontId="2" fillId="11" borderId="14" xfId="0" applyNumberFormat="1" applyFont="1" applyFill="1" applyBorder="1" applyAlignment="1">
      <alignment horizontal="center" vertical="center" wrapText="1"/>
    </xf>
    <xf numFmtId="1" fontId="2" fillId="10" borderId="14" xfId="0" applyNumberFormat="1" applyFont="1" applyFill="1" applyBorder="1" applyAlignment="1">
      <alignment horizontal="center" vertical="center" wrapText="1"/>
    </xf>
    <xf numFmtId="0" fontId="2" fillId="11" borderId="14" xfId="0" applyFont="1" applyFill="1" applyBorder="1" applyAlignment="1">
      <alignment horizontal="justify" vertical="center" wrapText="1"/>
    </xf>
    <xf numFmtId="9" fontId="2" fillId="12" borderId="12" xfId="0" applyNumberFormat="1" applyFont="1" applyFill="1" applyBorder="1" applyAlignment="1" applyProtection="1">
      <alignment horizontal="center" vertical="center"/>
    </xf>
    <xf numFmtId="1" fontId="2" fillId="12" borderId="12" xfId="0" applyNumberFormat="1" applyFont="1" applyFill="1" applyBorder="1" applyAlignment="1" applyProtection="1">
      <alignment horizontal="center" vertical="center"/>
    </xf>
    <xf numFmtId="9" fontId="2" fillId="12" borderId="14" xfId="0" applyNumberFormat="1" applyFont="1" applyFill="1" applyBorder="1" applyAlignment="1" applyProtection="1">
      <alignment horizontal="center" vertical="center"/>
    </xf>
    <xf numFmtId="1" fontId="2" fillId="12" borderId="14" xfId="0" applyNumberFormat="1" applyFont="1" applyFill="1" applyBorder="1" applyAlignment="1" applyProtection="1">
      <alignment horizontal="center" vertical="center"/>
    </xf>
    <xf numFmtId="0" fontId="2" fillId="0" borderId="12" xfId="0" applyFont="1" applyFill="1" applyBorder="1" applyAlignment="1" applyProtection="1">
      <alignment horizontal="justify" vertical="center" wrapText="1"/>
      <protection locked="0"/>
    </xf>
    <xf numFmtId="0" fontId="2" fillId="0" borderId="12" xfId="0" applyFont="1" applyFill="1" applyBorder="1" applyAlignment="1" applyProtection="1">
      <alignment horizontal="center" vertical="center" wrapText="1"/>
      <protection locked="0"/>
    </xf>
    <xf numFmtId="9" fontId="2" fillId="0" borderId="12" xfId="4" applyFont="1" applyFill="1" applyBorder="1" applyAlignment="1" applyProtection="1">
      <alignment horizontal="center" vertical="center" wrapText="1"/>
      <protection locked="0"/>
    </xf>
    <xf numFmtId="15" fontId="2" fillId="10" borderId="12" xfId="0" applyNumberFormat="1" applyFont="1" applyFill="1" applyBorder="1" applyAlignment="1" applyProtection="1">
      <alignment horizontal="center" vertical="center" wrapText="1"/>
      <protection locked="0"/>
    </xf>
    <xf numFmtId="0" fontId="1" fillId="13" borderId="16" xfId="0" applyFont="1" applyFill="1" applyBorder="1" applyAlignment="1">
      <alignment horizontal="center" vertical="center" wrapText="1"/>
    </xf>
    <xf numFmtId="0" fontId="2" fillId="13" borderId="17" xfId="0" applyFont="1" applyFill="1" applyBorder="1" applyAlignment="1">
      <alignment horizontal="center" vertical="center" wrapText="1"/>
    </xf>
    <xf numFmtId="0" fontId="2" fillId="13" borderId="17" xfId="0" applyFont="1" applyFill="1" applyBorder="1" applyAlignment="1">
      <alignment horizontal="justify" vertical="center" wrapText="1"/>
    </xf>
    <xf numFmtId="1" fontId="2" fillId="12" borderId="17" xfId="0" applyNumberFormat="1" applyFont="1" applyFill="1" applyBorder="1" applyAlignment="1">
      <alignment horizontal="center" vertical="center" wrapText="1"/>
    </xf>
    <xf numFmtId="9" fontId="2" fillId="12" borderId="17" xfId="0" applyNumberFormat="1" applyFont="1" applyFill="1" applyBorder="1" applyAlignment="1" applyProtection="1">
      <alignment horizontal="center" vertical="center"/>
    </xf>
    <xf numFmtId="1" fontId="2" fillId="12" borderId="17" xfId="0" applyNumberFormat="1" applyFont="1" applyFill="1" applyBorder="1" applyAlignment="1" applyProtection="1">
      <alignment horizontal="center" vertical="center"/>
    </xf>
    <xf numFmtId="1" fontId="2" fillId="10" borderId="17" xfId="0" applyNumberFormat="1" applyFont="1" applyFill="1" applyBorder="1" applyAlignment="1">
      <alignment horizontal="center" vertical="center" wrapText="1"/>
    </xf>
    <xf numFmtId="0" fontId="2" fillId="11" borderId="17" xfId="0" applyFont="1" applyFill="1" applyBorder="1" applyAlignment="1">
      <alignment horizontal="justify" vertical="center" wrapText="1"/>
    </xf>
    <xf numFmtId="0" fontId="2" fillId="0" borderId="20" xfId="0" applyFont="1" applyBorder="1" applyAlignment="1" applyProtection="1">
      <alignment horizontal="center" vertical="center"/>
    </xf>
    <xf numFmtId="1" fontId="2" fillId="0" borderId="12" xfId="0" applyNumberFormat="1" applyFont="1" applyFill="1" applyBorder="1" applyAlignment="1">
      <alignment horizontal="center" vertical="center" wrapText="1"/>
    </xf>
    <xf numFmtId="1" fontId="2" fillId="0" borderId="14" xfId="0" applyNumberFormat="1" applyFont="1" applyFill="1" applyBorder="1" applyAlignment="1">
      <alignment horizontal="center" vertical="center" wrapText="1"/>
    </xf>
    <xf numFmtId="1" fontId="2" fillId="0" borderId="12" xfId="0" applyNumberFormat="1" applyFont="1" applyFill="1" applyBorder="1" applyAlignment="1" applyProtection="1">
      <alignment horizontal="center" vertical="center" wrapText="1"/>
      <protection locked="0"/>
    </xf>
    <xf numFmtId="0" fontId="2" fillId="0" borderId="14" xfId="0" applyFont="1" applyFill="1" applyBorder="1" applyAlignment="1" applyProtection="1">
      <alignment horizontal="justify" vertical="center" wrapText="1"/>
      <protection locked="0"/>
    </xf>
    <xf numFmtId="1" fontId="2" fillId="0" borderId="14" xfId="0" applyNumberFormat="1" applyFont="1" applyFill="1" applyBorder="1" applyAlignment="1" applyProtection="1">
      <alignment horizontal="center" vertical="center" wrapText="1"/>
      <protection locked="0"/>
    </xf>
    <xf numFmtId="15" fontId="2" fillId="10" borderId="14" xfId="0" applyNumberFormat="1" applyFont="1" applyFill="1" applyBorder="1" applyAlignment="1" applyProtection="1">
      <alignment horizontal="center" vertical="center" wrapText="1"/>
      <protection locked="0"/>
    </xf>
    <xf numFmtId="9" fontId="2" fillId="0" borderId="12" xfId="0" applyNumberFormat="1" applyFont="1" applyFill="1" applyBorder="1" applyAlignment="1" applyProtection="1">
      <alignment horizontal="center" vertical="center" wrapText="1"/>
      <protection locked="0"/>
    </xf>
    <xf numFmtId="0" fontId="2" fillId="0" borderId="14" xfId="0" applyFont="1" applyFill="1" applyBorder="1" applyAlignment="1" applyProtection="1">
      <alignment horizontal="center" vertical="center" wrapText="1"/>
      <protection locked="0"/>
    </xf>
    <xf numFmtId="9" fontId="2" fillId="0" borderId="14" xfId="4" applyFont="1" applyFill="1" applyBorder="1" applyAlignment="1" applyProtection="1">
      <alignment horizontal="center" vertical="center" wrapText="1"/>
      <protection locked="0"/>
    </xf>
    <xf numFmtId="9" fontId="2" fillId="0" borderId="14" xfId="0" applyNumberFormat="1" applyFont="1" applyFill="1" applyBorder="1" applyAlignment="1" applyProtection="1">
      <alignment horizontal="center" vertical="center" wrapText="1"/>
      <protection locked="0"/>
    </xf>
    <xf numFmtId="15" fontId="2" fillId="10" borderId="17" xfId="0" applyNumberFormat="1" applyFont="1" applyFill="1" applyBorder="1" applyAlignment="1" applyProtection="1">
      <alignment horizontal="center" vertical="center" wrapText="1"/>
      <protection locked="0"/>
    </xf>
    <xf numFmtId="0" fontId="2" fillId="13" borderId="22" xfId="0" applyFont="1" applyFill="1" applyBorder="1" applyAlignment="1">
      <alignment vertical="center" wrapText="1"/>
    </xf>
    <xf numFmtId="1" fontId="2" fillId="12" borderId="12" xfId="0" applyNumberFormat="1" applyFont="1" applyFill="1" applyBorder="1" applyAlignment="1" applyProtection="1">
      <alignment horizontal="justify" vertical="center" wrapText="1"/>
    </xf>
    <xf numFmtId="0" fontId="2" fillId="13" borderId="14" xfId="0" applyFont="1" applyFill="1" applyBorder="1" applyAlignment="1" applyProtection="1">
      <alignment horizontal="justify" vertical="center" wrapText="1"/>
      <protection locked="0"/>
    </xf>
    <xf numFmtId="1" fontId="2" fillId="12" borderId="14" xfId="0" applyNumberFormat="1" applyFont="1" applyFill="1" applyBorder="1" applyAlignment="1" applyProtection="1">
      <alignment horizontal="justify" vertical="center" wrapText="1"/>
    </xf>
    <xf numFmtId="1" fontId="2" fillId="12" borderId="17" xfId="0" applyNumberFormat="1" applyFont="1" applyFill="1" applyBorder="1" applyAlignment="1" applyProtection="1">
      <alignment horizontal="justify" vertical="center" wrapText="1"/>
    </xf>
    <xf numFmtId="0" fontId="2" fillId="10" borderId="17" xfId="0" applyFont="1" applyFill="1" applyBorder="1" applyAlignment="1">
      <alignment horizontal="center" vertical="center" wrapText="1"/>
    </xf>
    <xf numFmtId="15" fontId="2" fillId="14" borderId="12" xfId="0" applyNumberFormat="1" applyFont="1" applyFill="1" applyBorder="1" applyAlignment="1" applyProtection="1">
      <alignment horizontal="center" vertical="center" wrapText="1"/>
    </xf>
    <xf numFmtId="15" fontId="2" fillId="14" borderId="14" xfId="0" applyNumberFormat="1" applyFont="1" applyFill="1" applyBorder="1" applyAlignment="1" applyProtection="1">
      <alignment horizontal="center" vertical="center" wrapText="1"/>
    </xf>
    <xf numFmtId="0" fontId="2" fillId="0" borderId="17" xfId="0" applyFont="1" applyBorder="1" applyAlignment="1" applyProtection="1">
      <alignment horizontal="justify" vertical="center" wrapText="1"/>
    </xf>
    <xf numFmtId="0" fontId="2" fillId="14" borderId="17" xfId="0" applyFont="1" applyFill="1" applyBorder="1" applyAlignment="1" applyProtection="1">
      <alignment horizontal="center" vertical="center" wrapText="1"/>
    </xf>
    <xf numFmtId="0" fontId="2" fillId="0" borderId="17" xfId="0" applyFont="1" applyFill="1" applyBorder="1" applyAlignment="1" applyProtection="1">
      <alignment horizontal="justify" vertical="center" wrapText="1"/>
    </xf>
    <xf numFmtId="0" fontId="2" fillId="8" borderId="7" xfId="0" applyFont="1" applyFill="1" applyBorder="1" applyAlignment="1">
      <alignment horizontal="justify" vertical="center" wrapText="1"/>
    </xf>
    <xf numFmtId="0" fontId="2" fillId="8" borderId="14" xfId="0" applyFont="1" applyFill="1" applyBorder="1" applyAlignment="1">
      <alignment horizontal="justify" vertical="center" wrapText="1"/>
    </xf>
    <xf numFmtId="0" fontId="2" fillId="8" borderId="12" xfId="0" applyFont="1" applyFill="1" applyBorder="1" applyAlignment="1" applyProtection="1">
      <alignment horizontal="justify" vertical="center" wrapText="1"/>
    </xf>
    <xf numFmtId="0" fontId="2" fillId="8" borderId="14" xfId="0" applyFont="1" applyFill="1" applyBorder="1" applyAlignment="1" applyProtection="1">
      <alignment horizontal="justify" vertical="center" wrapText="1"/>
    </xf>
    <xf numFmtId="0" fontId="2" fillId="8" borderId="17" xfId="0" applyFont="1" applyFill="1" applyBorder="1" applyAlignment="1">
      <alignment horizontal="justify" vertical="center" wrapText="1"/>
    </xf>
    <xf numFmtId="165" fontId="2" fillId="9" borderId="12" xfId="0" applyNumberFormat="1" applyFont="1" applyFill="1" applyBorder="1" applyAlignment="1" applyProtection="1">
      <alignment horizontal="center" vertical="center" wrapText="1"/>
    </xf>
    <xf numFmtId="165" fontId="2" fillId="9" borderId="7" xfId="0" applyNumberFormat="1" applyFont="1" applyFill="1" applyBorder="1" applyAlignment="1" applyProtection="1">
      <alignment horizontal="center" vertical="center" wrapText="1"/>
    </xf>
    <xf numFmtId="165" fontId="2" fillId="9" borderId="14" xfId="0" applyNumberFormat="1" applyFont="1" applyFill="1" applyBorder="1" applyAlignment="1" applyProtection="1">
      <alignment horizontal="center" vertical="center" wrapText="1"/>
    </xf>
    <xf numFmtId="9" fontId="2" fillId="11" borderId="7" xfId="4" applyFont="1" applyFill="1" applyBorder="1" applyAlignment="1">
      <alignment horizontal="center" vertical="center" wrapText="1"/>
    </xf>
    <xf numFmtId="9" fontId="2" fillId="11" borderId="14" xfId="4" applyFont="1" applyFill="1" applyBorder="1" applyAlignment="1">
      <alignment horizontal="center" vertical="center" wrapText="1"/>
    </xf>
    <xf numFmtId="14" fontId="2" fillId="2" borderId="0" xfId="0" applyNumberFormat="1" applyFont="1" applyFill="1" applyBorder="1" applyAlignment="1" applyProtection="1">
      <alignment horizontal="center" vertical="center" wrapText="1"/>
    </xf>
    <xf numFmtId="0" fontId="1" fillId="2" borderId="18" xfId="0" applyFont="1" applyFill="1" applyBorder="1" applyAlignment="1" applyProtection="1">
      <alignment horizontal="centerContinuous" vertical="center" wrapText="1"/>
    </xf>
    <xf numFmtId="0" fontId="1" fillId="2" borderId="20" xfId="0" applyFont="1" applyFill="1" applyBorder="1" applyAlignment="1" applyProtection="1">
      <alignment horizontal="centerContinuous" vertical="center" wrapText="1"/>
    </xf>
    <xf numFmtId="0" fontId="1" fillId="2" borderId="23" xfId="0" applyFont="1" applyFill="1" applyBorder="1" applyAlignment="1" applyProtection="1">
      <alignment horizontal="centerContinuous" vertical="center" wrapText="1"/>
    </xf>
    <xf numFmtId="0" fontId="2" fillId="0" borderId="8" xfId="0" applyNumberFormat="1" applyFont="1" applyFill="1" applyBorder="1" applyAlignment="1" applyProtection="1">
      <alignment horizontal="centerContinuous" vertical="center" wrapText="1"/>
      <protection locked="0"/>
    </xf>
    <xf numFmtId="9" fontId="2" fillId="0" borderId="18" xfId="0" applyNumberFormat="1" applyFont="1" applyFill="1" applyBorder="1" applyAlignment="1" applyProtection="1">
      <alignment vertical="center"/>
    </xf>
    <xf numFmtId="9" fontId="2" fillId="0" borderId="20" xfId="0" applyNumberFormat="1" applyFont="1" applyFill="1" applyBorder="1" applyAlignment="1" applyProtection="1">
      <alignment vertical="center"/>
    </xf>
    <xf numFmtId="9" fontId="2" fillId="0" borderId="23" xfId="0" applyNumberFormat="1" applyFont="1" applyFill="1" applyBorder="1" applyAlignment="1" applyProtection="1">
      <alignment vertical="center"/>
    </xf>
    <xf numFmtId="0" fontId="2" fillId="5" borderId="7" xfId="0" applyFont="1" applyFill="1" applyBorder="1" applyProtection="1"/>
    <xf numFmtId="9" fontId="2" fillId="11" borderId="12" xfId="4" applyFont="1" applyFill="1" applyBorder="1" applyAlignment="1">
      <alignment horizontal="center" vertical="center" wrapText="1"/>
    </xf>
    <xf numFmtId="167" fontId="11" fillId="8" borderId="7" xfId="0" applyNumberFormat="1" applyFont="1" applyFill="1" applyBorder="1" applyAlignment="1" applyProtection="1">
      <alignment horizontal="center"/>
    </xf>
    <xf numFmtId="0" fontId="2" fillId="9" borderId="24" xfId="0" applyFont="1" applyFill="1" applyBorder="1" applyAlignment="1" applyProtection="1">
      <alignment vertical="center" wrapText="1"/>
    </xf>
    <xf numFmtId="0" fontId="2" fillId="0" borderId="25" xfId="0" applyFont="1" applyBorder="1" applyAlignment="1" applyProtection="1">
      <alignment horizontal="center" vertical="center"/>
    </xf>
    <xf numFmtId="0" fontId="2" fillId="0" borderId="12"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14" xfId="0" applyFont="1" applyBorder="1" applyAlignment="1" applyProtection="1">
      <alignment horizontal="center" vertical="center"/>
    </xf>
    <xf numFmtId="0" fontId="2" fillId="0" borderId="12" xfId="0" applyFont="1" applyFill="1" applyBorder="1" applyAlignment="1" applyProtection="1">
      <alignment horizontal="justify" vertical="center" wrapText="1"/>
    </xf>
    <xf numFmtId="0" fontId="2" fillId="0" borderId="7" xfId="0" applyFont="1" applyFill="1" applyBorder="1" applyAlignment="1" applyProtection="1">
      <alignment horizontal="justify" vertical="center" wrapText="1"/>
    </xf>
    <xf numFmtId="0" fontId="2" fillId="0" borderId="14" xfId="0" applyFont="1" applyFill="1" applyBorder="1" applyAlignment="1" applyProtection="1">
      <alignment horizontal="justify" vertical="center" wrapText="1"/>
    </xf>
    <xf numFmtId="0" fontId="2" fillId="15" borderId="16" xfId="0" applyFont="1" applyFill="1" applyBorder="1" applyAlignment="1">
      <alignment horizontal="center" vertical="center" wrapText="1"/>
    </xf>
    <xf numFmtId="0" fontId="2" fillId="15" borderId="17" xfId="0" applyFont="1" applyFill="1" applyBorder="1" applyAlignment="1">
      <alignment horizontal="center" vertical="center" wrapText="1"/>
    </xf>
    <xf numFmtId="0" fontId="2" fillId="15" borderId="17" xfId="0" applyFont="1" applyFill="1" applyBorder="1" applyAlignment="1">
      <alignment horizontal="justify" vertical="center" wrapText="1"/>
    </xf>
    <xf numFmtId="0" fontId="31" fillId="14" borderId="17" xfId="0" applyFont="1" applyFill="1" applyBorder="1" applyAlignment="1" applyProtection="1">
      <alignment horizontal="justify" vertical="center" wrapText="1"/>
      <protection locked="0"/>
    </xf>
    <xf numFmtId="9" fontId="31" fillId="9" borderId="17" xfId="0" applyNumberFormat="1" applyFont="1" applyFill="1" applyBorder="1" applyAlignment="1" applyProtection="1">
      <alignment horizontal="center" vertical="center" wrapText="1"/>
    </xf>
    <xf numFmtId="0" fontId="2" fillId="8" borderId="17" xfId="0" applyNumberFormat="1" applyFont="1" applyFill="1" applyBorder="1" applyAlignment="1" applyProtection="1">
      <alignment horizontal="center" vertical="center" wrapText="1"/>
      <protection locked="0"/>
    </xf>
    <xf numFmtId="9" fontId="2" fillId="9" borderId="17" xfId="0" applyNumberFormat="1" applyFont="1" applyFill="1" applyBorder="1" applyAlignment="1" applyProtection="1">
      <alignment horizontal="center" vertical="center"/>
    </xf>
    <xf numFmtId="9" fontId="2" fillId="0" borderId="17" xfId="0" applyNumberFormat="1" applyFont="1" applyFill="1" applyBorder="1" applyAlignment="1" applyProtection="1">
      <alignment horizontal="center" vertical="center"/>
    </xf>
    <xf numFmtId="0" fontId="2" fillId="2" borderId="7" xfId="0" applyFont="1" applyFill="1" applyBorder="1" applyAlignment="1" applyProtection="1">
      <alignment vertical="center" wrapText="1"/>
    </xf>
    <xf numFmtId="9" fontId="2" fillId="9" borderId="12" xfId="0" applyNumberFormat="1" applyFont="1" applyFill="1" applyBorder="1" applyAlignment="1" applyProtection="1">
      <alignment horizontal="center" vertical="center"/>
    </xf>
    <xf numFmtId="9" fontId="2" fillId="0" borderId="12" xfId="0" applyNumberFormat="1" applyFont="1" applyFill="1" applyBorder="1" applyAlignment="1" applyProtection="1">
      <alignment horizontal="center" vertical="center"/>
    </xf>
    <xf numFmtId="0" fontId="2" fillId="8" borderId="7" xfId="0" applyNumberFormat="1" applyFont="1" applyFill="1" applyBorder="1" applyAlignment="1" applyProtection="1">
      <alignment horizontal="center" vertical="center" wrapText="1"/>
      <protection locked="0"/>
    </xf>
    <xf numFmtId="9" fontId="2" fillId="9" borderId="7" xfId="0" applyNumberFormat="1" applyFont="1" applyFill="1" applyBorder="1" applyAlignment="1" applyProtection="1">
      <alignment horizontal="center" vertical="center"/>
    </xf>
    <xf numFmtId="9" fontId="2" fillId="0" borderId="7" xfId="0" applyNumberFormat="1" applyFont="1" applyFill="1" applyBorder="1" applyAlignment="1" applyProtection="1">
      <alignment horizontal="center" vertical="center"/>
    </xf>
    <xf numFmtId="0" fontId="2" fillId="2" borderId="14" xfId="0" applyFont="1" applyFill="1" applyBorder="1" applyAlignment="1" applyProtection="1">
      <alignment vertical="center" wrapText="1"/>
    </xf>
    <xf numFmtId="0" fontId="2" fillId="15" borderId="17" xfId="0" applyFont="1" applyFill="1" applyBorder="1" applyAlignment="1">
      <alignment horizontal="center" vertical="center"/>
    </xf>
    <xf numFmtId="0" fontId="2" fillId="15" borderId="17" xfId="0" applyNumberFormat="1" applyFont="1" applyFill="1" applyBorder="1" applyAlignment="1">
      <alignment horizontal="justify" vertical="center" wrapText="1"/>
    </xf>
    <xf numFmtId="0" fontId="2" fillId="2" borderId="17" xfId="0" applyFont="1" applyFill="1" applyBorder="1" applyAlignment="1" applyProtection="1">
      <alignment vertical="center" wrapText="1"/>
    </xf>
    <xf numFmtId="0" fontId="2" fillId="9" borderId="17" xfId="0" applyFont="1" applyFill="1" applyBorder="1" applyAlignment="1" applyProtection="1">
      <alignment horizontal="left" vertical="center" wrapText="1"/>
    </xf>
    <xf numFmtId="0" fontId="2" fillId="9" borderId="17" xfId="0" applyFont="1" applyFill="1" applyBorder="1" applyAlignment="1" applyProtection="1">
      <alignment vertical="center" wrapText="1"/>
      <protection locked="0"/>
    </xf>
    <xf numFmtId="0" fontId="2" fillId="9" borderId="12" xfId="0" applyFont="1" applyFill="1" applyBorder="1" applyAlignment="1" applyProtection="1">
      <alignment horizontal="left" vertical="center" wrapText="1"/>
    </xf>
    <xf numFmtId="0" fontId="2" fillId="9" borderId="7" xfId="0" applyFont="1" applyFill="1" applyBorder="1" applyAlignment="1" applyProtection="1">
      <alignment horizontal="left" vertical="center" wrapText="1"/>
    </xf>
    <xf numFmtId="0" fontId="2" fillId="9" borderId="14" xfId="0" applyFont="1" applyFill="1" applyBorder="1" applyAlignment="1" applyProtection="1">
      <alignment horizontal="left" vertical="center" wrapText="1"/>
    </xf>
    <xf numFmtId="9" fontId="2" fillId="9" borderId="14" xfId="0" applyNumberFormat="1" applyFont="1" applyFill="1" applyBorder="1" applyAlignment="1" applyProtection="1">
      <alignment horizontal="center" vertical="center"/>
    </xf>
    <xf numFmtId="9" fontId="2" fillId="0" borderId="14" xfId="0" applyNumberFormat="1" applyFont="1" applyFill="1" applyBorder="1" applyAlignment="1" applyProtection="1">
      <alignment horizontal="center" vertical="center"/>
    </xf>
    <xf numFmtId="0" fontId="2" fillId="14" borderId="17" xfId="0" applyFont="1" applyFill="1" applyBorder="1" applyAlignment="1" applyProtection="1">
      <alignment horizontal="justify" vertical="center" wrapText="1"/>
      <protection locked="0"/>
    </xf>
    <xf numFmtId="0" fontId="2" fillId="0" borderId="17" xfId="0" applyFont="1" applyBorder="1" applyAlignment="1" applyProtection="1">
      <alignment horizontal="center" vertical="center"/>
    </xf>
    <xf numFmtId="0" fontId="2" fillId="14" borderId="12" xfId="0" applyFont="1" applyFill="1" applyBorder="1" applyAlignment="1" applyProtection="1">
      <alignment horizontal="center" vertical="center" wrapText="1"/>
    </xf>
    <xf numFmtId="0" fontId="2" fillId="14" borderId="7" xfId="0" applyFont="1" applyFill="1" applyBorder="1" applyAlignment="1" applyProtection="1">
      <alignment horizontal="center" vertical="center" wrapText="1"/>
    </xf>
    <xf numFmtId="15" fontId="2" fillId="14" borderId="7" xfId="0" applyNumberFormat="1" applyFont="1" applyFill="1" applyBorder="1" applyAlignment="1" applyProtection="1">
      <alignment horizontal="center" vertical="center" wrapText="1"/>
    </xf>
    <xf numFmtId="0" fontId="2" fillId="14" borderId="14" xfId="0" applyFont="1" applyFill="1" applyBorder="1" applyAlignment="1" applyProtection="1">
      <alignment horizontal="justify" vertical="center" wrapText="1"/>
    </xf>
    <xf numFmtId="0" fontId="2" fillId="0" borderId="7" xfId="0" applyFont="1" applyBorder="1" applyAlignment="1">
      <alignment horizontal="center" vertical="center" wrapText="1"/>
    </xf>
    <xf numFmtId="168" fontId="2" fillId="0" borderId="7" xfId="0" applyNumberFormat="1" applyFont="1" applyBorder="1" applyAlignment="1">
      <alignment horizontal="center" vertical="center" wrapText="1"/>
    </xf>
    <xf numFmtId="15" fontId="2" fillId="0" borderId="17" xfId="0" applyNumberFormat="1" applyFont="1" applyFill="1" applyBorder="1" applyAlignment="1" applyProtection="1">
      <alignment horizontal="center" vertical="center" wrapText="1"/>
    </xf>
    <xf numFmtId="0" fontId="2" fillId="0" borderId="12" xfId="0" applyFont="1" applyFill="1" applyBorder="1" applyAlignment="1" applyProtection="1">
      <alignment horizontal="center" vertical="center" wrapText="1"/>
    </xf>
    <xf numFmtId="15" fontId="2" fillId="0" borderId="12" xfId="0" applyNumberFormat="1" applyFont="1" applyFill="1" applyBorder="1" applyAlignment="1" applyProtection="1">
      <alignment horizontal="center" vertical="center" wrapText="1"/>
    </xf>
    <xf numFmtId="0" fontId="2" fillId="0" borderId="7" xfId="0" applyFont="1" applyFill="1" applyBorder="1" applyAlignment="1" applyProtection="1">
      <alignment horizontal="center" vertical="center" wrapText="1"/>
    </xf>
    <xf numFmtId="15" fontId="2" fillId="0" borderId="7" xfId="0" applyNumberFormat="1"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15" fontId="2" fillId="0" borderId="14" xfId="0" applyNumberFormat="1" applyFont="1" applyFill="1" applyBorder="1" applyAlignment="1" applyProtection="1">
      <alignment horizontal="center" vertical="center" wrapText="1"/>
    </xf>
    <xf numFmtId="9" fontId="2" fillId="0" borderId="17" xfId="0" applyNumberFormat="1" applyFont="1" applyFill="1" applyBorder="1" applyAlignment="1" applyProtection="1">
      <alignment horizontal="center" vertical="center" wrapText="1"/>
    </xf>
    <xf numFmtId="9" fontId="2" fillId="0" borderId="12" xfId="0" applyNumberFormat="1" applyFont="1" applyFill="1" applyBorder="1" applyAlignment="1">
      <alignment horizontal="center" vertical="center"/>
    </xf>
    <xf numFmtId="15" fontId="2" fillId="0" borderId="12" xfId="0" applyNumberFormat="1" applyFont="1" applyFill="1" applyBorder="1" applyAlignment="1">
      <alignment horizontal="center" vertical="center"/>
    </xf>
    <xf numFmtId="0" fontId="2" fillId="9" borderId="12" xfId="0" applyFont="1" applyFill="1" applyBorder="1" applyAlignment="1">
      <alignment vertical="center" wrapText="1"/>
    </xf>
    <xf numFmtId="0" fontId="2" fillId="0" borderId="7" xfId="0" applyFont="1" applyFill="1" applyBorder="1" applyAlignment="1">
      <alignment horizontal="center" vertical="center"/>
    </xf>
    <xf numFmtId="15" fontId="2" fillId="0" borderId="7" xfId="0" applyNumberFormat="1" applyFont="1" applyFill="1" applyBorder="1" applyAlignment="1">
      <alignment horizontal="center" vertical="center"/>
    </xf>
    <xf numFmtId="0" fontId="2" fillId="9" borderId="7" xfId="0" applyFont="1" applyFill="1" applyBorder="1" applyAlignment="1">
      <alignment vertical="center" wrapText="1"/>
    </xf>
    <xf numFmtId="9" fontId="2" fillId="0" borderId="7" xfId="0" applyNumberFormat="1" applyFont="1" applyFill="1" applyBorder="1" applyAlignment="1">
      <alignment horizontal="center" vertical="center"/>
    </xf>
    <xf numFmtId="0" fontId="2" fillId="0" borderId="14" xfId="0" applyFont="1" applyFill="1" applyBorder="1" applyAlignment="1">
      <alignment horizontal="center" vertical="center"/>
    </xf>
    <xf numFmtId="15" fontId="2" fillId="0" borderId="14" xfId="0" applyNumberFormat="1" applyFont="1" applyFill="1" applyBorder="1" applyAlignment="1">
      <alignment horizontal="center" vertical="center"/>
    </xf>
    <xf numFmtId="0" fontId="2" fillId="9" borderId="14" xfId="0" applyFont="1" applyFill="1" applyBorder="1" applyAlignment="1">
      <alignment vertical="center" wrapText="1"/>
    </xf>
    <xf numFmtId="168" fontId="2" fillId="0" borderId="12" xfId="0" applyNumberFormat="1" applyFont="1" applyBorder="1" applyAlignment="1">
      <alignment horizontal="center" vertical="center" wrapText="1"/>
    </xf>
    <xf numFmtId="0" fontId="2" fillId="0" borderId="12" xfId="0" applyFont="1" applyBorder="1" applyAlignment="1">
      <alignment horizontal="justify" vertical="center" wrapText="1"/>
    </xf>
    <xf numFmtId="0" fontId="2" fillId="0" borderId="12" xfId="0" applyFont="1" applyBorder="1" applyAlignment="1">
      <alignment horizontal="center" vertical="center" wrapText="1"/>
    </xf>
    <xf numFmtId="168" fontId="2" fillId="0" borderId="12" xfId="0" applyNumberFormat="1" applyFont="1" applyBorder="1" applyAlignment="1">
      <alignment horizontal="center" vertical="center"/>
    </xf>
    <xf numFmtId="0" fontId="2" fillId="0" borderId="7" xfId="0" applyFont="1" applyBorder="1" applyAlignment="1">
      <alignment horizontal="justify" vertical="center" wrapText="1"/>
    </xf>
    <xf numFmtId="168" fontId="2" fillId="0" borderId="7" xfId="0" applyNumberFormat="1" applyFont="1" applyBorder="1" applyAlignment="1">
      <alignment horizontal="center" vertical="center"/>
    </xf>
    <xf numFmtId="0" fontId="2" fillId="0" borderId="14" xfId="0" applyFont="1" applyBorder="1" applyAlignment="1">
      <alignment horizontal="center" vertical="center" wrapText="1"/>
    </xf>
    <xf numFmtId="168" fontId="2" fillId="0" borderId="14" xfId="0" applyNumberFormat="1" applyFont="1" applyBorder="1" applyAlignment="1">
      <alignment horizontal="center" vertical="center"/>
    </xf>
    <xf numFmtId="168" fontId="2" fillId="0" borderId="14" xfId="0" applyNumberFormat="1" applyFont="1" applyBorder="1" applyAlignment="1">
      <alignment horizontal="center" vertical="center" wrapText="1"/>
    </xf>
    <xf numFmtId="168" fontId="2" fillId="2" borderId="17" xfId="0" applyNumberFormat="1" applyFont="1" applyFill="1" applyBorder="1" applyAlignment="1" applyProtection="1">
      <alignment horizontal="center" vertical="center" wrapText="1"/>
    </xf>
    <xf numFmtId="9" fontId="2" fillId="0" borderId="17" xfId="0" applyNumberFormat="1" applyFont="1" applyBorder="1" applyAlignment="1">
      <alignment horizontal="center" vertical="center" wrapText="1"/>
    </xf>
    <xf numFmtId="168" fontId="2" fillId="0" borderId="17" xfId="0" applyNumberFormat="1" applyFont="1" applyBorder="1" applyAlignment="1">
      <alignment horizontal="center" vertical="center" wrapText="1"/>
    </xf>
    <xf numFmtId="168" fontId="2" fillId="14" borderId="12" xfId="0" applyNumberFormat="1" applyFont="1" applyFill="1" applyBorder="1" applyAlignment="1">
      <alignment horizontal="center" vertical="center" wrapText="1"/>
    </xf>
    <xf numFmtId="0" fontId="2" fillId="14" borderId="12" xfId="0" applyFont="1" applyFill="1" applyBorder="1" applyAlignment="1">
      <alignment horizontal="justify" vertical="center" wrapText="1"/>
    </xf>
    <xf numFmtId="0" fontId="2" fillId="14" borderId="14" xfId="0" applyFont="1" applyFill="1" applyBorder="1" applyAlignment="1">
      <alignment horizontal="justify" vertical="center" wrapText="1"/>
    </xf>
    <xf numFmtId="168" fontId="2" fillId="14" borderId="14" xfId="0" applyNumberFormat="1" applyFont="1" applyFill="1" applyBorder="1" applyAlignment="1">
      <alignment horizontal="center" vertical="center" wrapText="1"/>
    </xf>
    <xf numFmtId="0" fontId="2" fillId="14" borderId="22" xfId="0" applyFont="1" applyFill="1" applyBorder="1" applyAlignment="1" applyProtection="1">
      <alignment horizontal="center" vertical="center" wrapText="1"/>
    </xf>
    <xf numFmtId="0" fontId="2" fillId="0" borderId="14" xfId="0" applyFont="1" applyFill="1" applyBorder="1" applyAlignment="1">
      <alignment horizontal="left" vertical="center" wrapText="1"/>
    </xf>
    <xf numFmtId="9" fontId="2" fillId="0" borderId="17" xfId="0" applyNumberFormat="1" applyFont="1" applyBorder="1" applyAlignment="1">
      <alignment horizontal="center" vertical="center"/>
    </xf>
    <xf numFmtId="168" fontId="2" fillId="0" borderId="17" xfId="0" applyNumberFormat="1" applyFont="1" applyBorder="1" applyAlignment="1">
      <alignment horizontal="center" vertical="center"/>
    </xf>
    <xf numFmtId="168" fontId="2" fillId="2" borderId="14" xfId="0" applyNumberFormat="1" applyFont="1" applyFill="1" applyBorder="1" applyAlignment="1" applyProtection="1">
      <alignment horizontal="center" vertical="center" wrapText="1"/>
    </xf>
    <xf numFmtId="0" fontId="2" fillId="0" borderId="17" xfId="0" applyNumberFormat="1" applyFont="1" applyFill="1" applyBorder="1" applyAlignment="1" applyProtection="1">
      <alignment horizontal="center" vertical="center" wrapText="1"/>
    </xf>
    <xf numFmtId="0" fontId="2" fillId="14" borderId="14" xfId="0" applyFont="1" applyFill="1" applyBorder="1" applyAlignment="1" applyProtection="1">
      <alignment vertical="center" wrapText="1"/>
    </xf>
    <xf numFmtId="0" fontId="2" fillId="9" borderId="14" xfId="0" applyFont="1" applyFill="1" applyBorder="1" applyAlignment="1" applyProtection="1">
      <alignment horizontal="justify" vertical="center" wrapText="1"/>
    </xf>
    <xf numFmtId="1" fontId="31" fillId="9" borderId="17" xfId="0" applyNumberFormat="1" applyFont="1" applyFill="1" applyBorder="1" applyAlignment="1" applyProtection="1">
      <alignment horizontal="center" vertical="center"/>
    </xf>
    <xf numFmtId="1" fontId="2" fillId="9" borderId="12" xfId="0" applyNumberFormat="1" applyFont="1" applyFill="1" applyBorder="1" applyAlignment="1" applyProtection="1">
      <alignment horizontal="center" vertical="center" wrapText="1"/>
    </xf>
    <xf numFmtId="1" fontId="2" fillId="9" borderId="14" xfId="0" applyNumberFormat="1" applyFont="1" applyFill="1" applyBorder="1" applyAlignment="1" applyProtection="1">
      <alignment horizontal="center" vertical="center" wrapText="1"/>
    </xf>
    <xf numFmtId="1" fontId="2" fillId="9" borderId="7" xfId="0" applyNumberFormat="1" applyFont="1" applyFill="1" applyBorder="1" applyAlignment="1" applyProtection="1">
      <alignment horizontal="center" vertical="center" wrapText="1"/>
    </xf>
    <xf numFmtId="9" fontId="2" fillId="14" borderId="12" xfId="4" applyFont="1" applyFill="1" applyBorder="1" applyAlignment="1">
      <alignment horizontal="center" vertical="center" wrapText="1"/>
    </xf>
    <xf numFmtId="9" fontId="2" fillId="14" borderId="7" xfId="4" applyFont="1" applyFill="1" applyBorder="1" applyAlignment="1">
      <alignment horizontal="center" vertical="center" wrapText="1"/>
    </xf>
    <xf numFmtId="168" fontId="2" fillId="14" borderId="7" xfId="0" applyNumberFormat="1" applyFont="1" applyFill="1" applyBorder="1" applyAlignment="1">
      <alignment horizontal="center" vertical="center" wrapText="1"/>
    </xf>
    <xf numFmtId="9" fontId="2" fillId="14" borderId="14" xfId="4" applyFont="1" applyFill="1" applyBorder="1" applyAlignment="1">
      <alignment horizontal="center" vertical="center" wrapText="1"/>
    </xf>
    <xf numFmtId="9" fontId="2" fillId="14" borderId="14" xfId="4" applyNumberFormat="1" applyFont="1" applyFill="1" applyBorder="1" applyAlignment="1">
      <alignment horizontal="center" vertical="center" wrapText="1"/>
    </xf>
    <xf numFmtId="9" fontId="2" fillId="8" borderId="12" xfId="0" applyNumberFormat="1" applyFont="1" applyFill="1" applyBorder="1" applyAlignment="1" applyProtection="1">
      <alignment horizontal="justify" vertical="center" wrapText="1"/>
    </xf>
    <xf numFmtId="9" fontId="2" fillId="8" borderId="7" xfId="0" applyNumberFormat="1" applyFont="1" applyFill="1" applyBorder="1" applyAlignment="1" applyProtection="1">
      <alignment horizontal="justify" vertical="center" wrapText="1"/>
    </xf>
    <xf numFmtId="9" fontId="2" fillId="8" borderId="14" xfId="4" applyFont="1" applyFill="1" applyBorder="1" applyAlignment="1" applyProtection="1">
      <alignment horizontal="center" vertical="center" wrapText="1"/>
      <protection locked="0"/>
    </xf>
    <xf numFmtId="9" fontId="2" fillId="8" borderId="17" xfId="0" applyNumberFormat="1" applyFont="1" applyFill="1" applyBorder="1" applyAlignment="1" applyProtection="1">
      <alignment horizontal="justify" vertical="center" wrapText="1"/>
    </xf>
    <xf numFmtId="9" fontId="2" fillId="8" borderId="14" xfId="0" applyNumberFormat="1" applyFont="1" applyFill="1" applyBorder="1" applyAlignment="1" applyProtection="1">
      <alignment horizontal="justify" vertical="center" wrapText="1"/>
    </xf>
    <xf numFmtId="9" fontId="2" fillId="8" borderId="22" xfId="4" applyFont="1" applyFill="1" applyBorder="1" applyAlignment="1" applyProtection="1">
      <alignment horizontal="center" vertical="center" wrapText="1"/>
      <protection locked="0"/>
    </xf>
    <xf numFmtId="9" fontId="2" fillId="8" borderId="12" xfId="0" applyNumberFormat="1" applyFont="1" applyFill="1" applyBorder="1" applyAlignment="1" applyProtection="1">
      <alignment horizontal="left" vertical="center"/>
    </xf>
    <xf numFmtId="0" fontId="13" fillId="0" borderId="0" xfId="0" applyFont="1" applyAlignment="1" applyProtection="1">
      <alignment vertical="center"/>
    </xf>
    <xf numFmtId="0" fontId="13" fillId="0" borderId="0" xfId="0" applyFont="1" applyAlignment="1" applyProtection="1">
      <alignment horizontal="center" vertical="center"/>
    </xf>
    <xf numFmtId="0" fontId="0" fillId="0" borderId="0" xfId="0" applyFill="1"/>
    <xf numFmtId="0" fontId="17" fillId="8" borderId="12" xfId="0" applyNumberFormat="1" applyFont="1" applyFill="1" applyBorder="1" applyAlignment="1" applyProtection="1">
      <alignment horizontal="center" vertical="center" wrapText="1"/>
      <protection locked="0"/>
    </xf>
    <xf numFmtId="0" fontId="17" fillId="8" borderId="7" xfId="0" applyNumberFormat="1" applyFont="1" applyFill="1" applyBorder="1" applyAlignment="1" applyProtection="1">
      <alignment horizontal="center" vertical="center" wrapText="1"/>
      <protection locked="0"/>
    </xf>
    <xf numFmtId="0" fontId="17" fillId="8" borderId="14" xfId="0" applyNumberFormat="1" applyFont="1" applyFill="1" applyBorder="1" applyAlignment="1" applyProtection="1">
      <alignment horizontal="center" vertical="center" wrapText="1"/>
      <protection locked="0"/>
    </xf>
    <xf numFmtId="9" fontId="17" fillId="8" borderId="12" xfId="0" applyNumberFormat="1" applyFont="1" applyFill="1" applyBorder="1" applyAlignment="1" applyProtection="1">
      <alignment horizontal="justify" vertical="center" wrapText="1"/>
    </xf>
    <xf numFmtId="9" fontId="17" fillId="8" borderId="7" xfId="0" applyNumberFormat="1" applyFont="1" applyFill="1" applyBorder="1" applyAlignment="1" applyProtection="1">
      <alignment horizontal="justify" vertical="center" wrapText="1"/>
    </xf>
    <xf numFmtId="9" fontId="17" fillId="8" borderId="14" xfId="0" applyNumberFormat="1" applyFont="1" applyFill="1" applyBorder="1" applyAlignment="1" applyProtection="1">
      <alignment horizontal="justify" vertical="center" wrapText="1"/>
    </xf>
    <xf numFmtId="9" fontId="17" fillId="8" borderId="7" xfId="0" applyNumberFormat="1" applyFont="1" applyFill="1" applyBorder="1" applyAlignment="1" applyProtection="1">
      <alignment horizontal="center" vertical="center"/>
    </xf>
    <xf numFmtId="9" fontId="17" fillId="8" borderId="14" xfId="0" applyNumberFormat="1" applyFont="1" applyFill="1" applyBorder="1" applyAlignment="1" applyProtection="1">
      <alignment horizontal="center" vertical="center"/>
    </xf>
    <xf numFmtId="0" fontId="14" fillId="15" borderId="16" xfId="0" applyFont="1" applyFill="1" applyBorder="1" applyAlignment="1">
      <alignment horizontal="center" vertical="center" wrapText="1"/>
    </xf>
    <xf numFmtId="0" fontId="15" fillId="15" borderId="17" xfId="0" applyFont="1" applyFill="1" applyBorder="1" applyAlignment="1">
      <alignment horizontal="center" vertical="center" wrapText="1"/>
    </xf>
    <xf numFmtId="0" fontId="15" fillId="15" borderId="17" xfId="0" applyFont="1" applyFill="1" applyBorder="1" applyAlignment="1">
      <alignment horizontal="justify" vertical="center" wrapText="1"/>
    </xf>
    <xf numFmtId="0" fontId="14" fillId="15" borderId="17" xfId="0" applyFont="1" applyFill="1" applyBorder="1" applyAlignment="1">
      <alignment horizontal="justify" vertical="center" wrapText="1"/>
    </xf>
    <xf numFmtId="0" fontId="14" fillId="14" borderId="17" xfId="0" applyFont="1" applyFill="1" applyBorder="1" applyAlignment="1">
      <alignment horizontal="justify" vertical="center" wrapText="1"/>
    </xf>
    <xf numFmtId="0" fontId="14" fillId="0" borderId="17" xfId="0" applyFont="1" applyFill="1" applyBorder="1" applyAlignment="1">
      <alignment horizontal="justify" vertical="center" wrapText="1"/>
    </xf>
    <xf numFmtId="0" fontId="14" fillId="0" borderId="17" xfId="0" applyFont="1" applyFill="1" applyBorder="1" applyAlignment="1">
      <alignment horizontal="center" vertical="center" wrapText="1"/>
    </xf>
    <xf numFmtId="15" fontId="14" fillId="0" borderId="17" xfId="0" applyNumberFormat="1" applyFont="1" applyFill="1" applyBorder="1" applyAlignment="1">
      <alignment horizontal="center" vertical="center"/>
    </xf>
    <xf numFmtId="0" fontId="14" fillId="14" borderId="12" xfId="0" applyFont="1" applyFill="1" applyBorder="1" applyAlignment="1">
      <alignment horizontal="justify" vertical="center" wrapText="1"/>
    </xf>
    <xf numFmtId="0" fontId="14" fillId="0" borderId="12" xfId="0" applyFont="1" applyFill="1" applyBorder="1" applyAlignment="1">
      <alignment horizontal="justify" vertical="center" wrapText="1"/>
    </xf>
    <xf numFmtId="0" fontId="14" fillId="0" borderId="12" xfId="0" applyFont="1" applyFill="1" applyBorder="1" applyAlignment="1">
      <alignment horizontal="center" vertical="center" wrapText="1"/>
    </xf>
    <xf numFmtId="0" fontId="14" fillId="14" borderId="14" xfId="0" applyFont="1" applyFill="1" applyBorder="1" applyAlignment="1">
      <alignment horizontal="justify" vertical="center" wrapText="1"/>
    </xf>
    <xf numFmtId="0" fontId="14" fillId="0" borderId="14" xfId="0" applyFont="1" applyFill="1" applyBorder="1" applyAlignment="1">
      <alignment horizontal="justify" vertical="center" wrapText="1"/>
    </xf>
    <xf numFmtId="0" fontId="14" fillId="0" borderId="14" xfId="0" applyFont="1" applyFill="1" applyBorder="1" applyAlignment="1">
      <alignment horizontal="center" vertical="center" wrapText="1"/>
    </xf>
    <xf numFmtId="9" fontId="2" fillId="8" borderId="12" xfId="0" applyNumberFormat="1" applyFont="1" applyFill="1" applyBorder="1" applyAlignment="1" applyProtection="1">
      <alignment horizontal="justify" vertical="center"/>
    </xf>
    <xf numFmtId="9" fontId="2" fillId="8" borderId="22" xfId="0" applyNumberFormat="1" applyFont="1" applyFill="1" applyBorder="1" applyAlignment="1" applyProtection="1">
      <alignment horizontal="justify" vertical="center" wrapText="1"/>
    </xf>
    <xf numFmtId="0" fontId="2" fillId="0" borderId="22" xfId="0" applyFont="1" applyBorder="1" applyAlignment="1" applyProtection="1">
      <alignment horizontal="center" vertical="center"/>
    </xf>
    <xf numFmtId="0" fontId="2" fillId="8" borderId="14" xfId="0" applyNumberFormat="1" applyFont="1" applyFill="1" applyBorder="1" applyAlignment="1" applyProtection="1">
      <alignment horizontal="justify" vertical="center" wrapText="1"/>
    </xf>
    <xf numFmtId="0" fontId="14" fillId="14" borderId="22" xfId="0" applyFont="1" applyFill="1" applyBorder="1" applyAlignment="1">
      <alignment horizontal="justify" vertical="center" wrapText="1"/>
    </xf>
    <xf numFmtId="0" fontId="14" fillId="0" borderId="22" xfId="0" applyFont="1" applyFill="1" applyBorder="1" applyAlignment="1">
      <alignment horizontal="justify" vertical="center" wrapText="1"/>
    </xf>
    <xf numFmtId="0" fontId="14" fillId="0" borderId="22" xfId="0" applyFont="1" applyFill="1" applyBorder="1" applyAlignment="1">
      <alignment horizontal="center" vertical="center" wrapText="1"/>
    </xf>
    <xf numFmtId="9" fontId="2" fillId="8" borderId="17" xfId="4" applyFont="1" applyFill="1" applyBorder="1" applyAlignment="1" applyProtection="1">
      <alignment horizontal="center" vertical="center" wrapText="1"/>
      <protection locked="0"/>
    </xf>
    <xf numFmtId="9" fontId="31" fillId="8" borderId="12" xfId="0" applyNumberFormat="1" applyFont="1" applyFill="1" applyBorder="1" applyAlignment="1" applyProtection="1">
      <alignment horizontal="justify" vertical="center" wrapText="1"/>
    </xf>
    <xf numFmtId="9" fontId="2" fillId="8" borderId="17" xfId="0" applyNumberFormat="1" applyFont="1" applyFill="1" applyBorder="1" applyAlignment="1" applyProtection="1">
      <alignment horizontal="justify" vertical="center"/>
    </xf>
    <xf numFmtId="9" fontId="2" fillId="8" borderId="7" xfId="0" applyNumberFormat="1" applyFont="1" applyFill="1" applyBorder="1" applyAlignment="1" applyProtection="1">
      <alignment horizontal="justify" vertical="center"/>
    </xf>
    <xf numFmtId="1" fontId="2" fillId="8" borderId="7" xfId="4" applyNumberFormat="1" applyFont="1" applyFill="1" applyBorder="1" applyAlignment="1" applyProtection="1">
      <alignment horizontal="center" vertical="center" wrapText="1"/>
      <protection locked="0"/>
    </xf>
    <xf numFmtId="166" fontId="32" fillId="0" borderId="0" xfId="0" applyNumberFormat="1" applyFont="1" applyBorder="1" applyAlignment="1" applyProtection="1">
      <alignment vertical="center" wrapText="1"/>
    </xf>
    <xf numFmtId="165" fontId="2" fillId="9" borderId="17" xfId="0" applyNumberFormat="1" applyFont="1" applyFill="1" applyBorder="1" applyAlignment="1" applyProtection="1">
      <alignment vertical="center" wrapText="1"/>
    </xf>
    <xf numFmtId="9" fontId="2" fillId="11" borderId="17" xfId="4" applyFont="1" applyFill="1" applyBorder="1" applyAlignment="1">
      <alignment horizontal="center" vertical="center" wrapText="1"/>
    </xf>
    <xf numFmtId="1" fontId="2" fillId="9" borderId="22" xfId="0" applyNumberFormat="1" applyFont="1" applyFill="1" applyBorder="1" applyAlignment="1" applyProtection="1">
      <alignment horizontal="center" vertical="center"/>
    </xf>
    <xf numFmtId="0" fontId="2" fillId="0" borderId="0" xfId="0" applyFont="1" applyAlignment="1" applyProtection="1">
      <alignment horizontal="center" vertical="center" wrapText="1"/>
    </xf>
    <xf numFmtId="0" fontId="2" fillId="2" borderId="26" xfId="0" applyFont="1" applyFill="1" applyBorder="1" applyAlignment="1" applyProtection="1">
      <alignment horizontal="center" vertical="center" wrapText="1"/>
    </xf>
    <xf numFmtId="0" fontId="13" fillId="0" borderId="26" xfId="0" applyFont="1" applyBorder="1" applyAlignment="1" applyProtection="1">
      <alignment horizontal="center" vertical="center" wrapText="1"/>
    </xf>
    <xf numFmtId="0" fontId="2" fillId="0" borderId="26" xfId="0" applyFont="1" applyBorder="1" applyAlignment="1" applyProtection="1">
      <alignment horizontal="center" vertical="center" wrapText="1"/>
    </xf>
    <xf numFmtId="0" fontId="2" fillId="12" borderId="12" xfId="0" applyFont="1" applyFill="1" applyBorder="1" applyAlignment="1" applyProtection="1">
      <alignment horizontal="justify" vertical="center" wrapText="1"/>
    </xf>
    <xf numFmtId="0" fontId="2" fillId="12" borderId="7" xfId="0" applyFont="1" applyFill="1" applyBorder="1" applyAlignment="1" applyProtection="1">
      <alignment horizontal="justify" vertical="center" wrapText="1"/>
    </xf>
    <xf numFmtId="0" fontId="2" fillId="12" borderId="14" xfId="0" applyFont="1" applyFill="1" applyBorder="1" applyAlignment="1" applyProtection="1">
      <alignment horizontal="justify" vertical="center" wrapText="1"/>
    </xf>
    <xf numFmtId="0" fontId="2" fillId="12" borderId="12" xfId="0" applyFont="1" applyFill="1" applyBorder="1" applyAlignment="1">
      <alignment horizontal="justify" vertical="center" wrapText="1"/>
    </xf>
    <xf numFmtId="0" fontId="2" fillId="12" borderId="7" xfId="0" applyFont="1" applyFill="1" applyBorder="1" applyAlignment="1">
      <alignment horizontal="justify" vertical="center" wrapText="1"/>
    </xf>
    <xf numFmtId="0" fontId="2" fillId="12" borderId="14" xfId="0" applyFont="1" applyFill="1" applyBorder="1" applyAlignment="1">
      <alignment horizontal="justify" vertical="center" wrapText="1"/>
    </xf>
    <xf numFmtId="0" fontId="1" fillId="2" borderId="27" xfId="0" applyFont="1" applyFill="1" applyBorder="1" applyAlignment="1" applyProtection="1">
      <alignment horizontal="center" wrapText="1"/>
    </xf>
    <xf numFmtId="0" fontId="1" fillId="2" borderId="0" xfId="0" applyFont="1" applyFill="1" applyBorder="1" applyAlignment="1" applyProtection="1">
      <alignment horizontal="center" wrapText="1"/>
    </xf>
    <xf numFmtId="1" fontId="2" fillId="9" borderId="7" xfId="0" applyNumberFormat="1" applyFont="1" applyFill="1" applyBorder="1" applyAlignment="1" applyProtection="1">
      <alignment horizontal="center" vertical="center"/>
    </xf>
    <xf numFmtId="1" fontId="2" fillId="9" borderId="14" xfId="0" applyNumberFormat="1" applyFont="1" applyFill="1" applyBorder="1" applyAlignment="1" applyProtection="1">
      <alignment horizontal="center" vertical="center"/>
    </xf>
    <xf numFmtId="0" fontId="2" fillId="14" borderId="12" xfId="0" applyFont="1" applyFill="1" applyBorder="1" applyAlignment="1" applyProtection="1">
      <alignment horizontal="justify" vertical="center" wrapText="1"/>
    </xf>
    <xf numFmtId="0" fontId="2" fillId="14" borderId="7" xfId="0" applyFont="1" applyFill="1" applyBorder="1" applyAlignment="1" applyProtection="1">
      <alignment horizontal="justify" vertical="center" wrapText="1"/>
    </xf>
    <xf numFmtId="0" fontId="2" fillId="14" borderId="14" xfId="0" applyFont="1" applyFill="1" applyBorder="1" applyAlignment="1" applyProtection="1">
      <alignment horizontal="justify" vertical="center" wrapText="1"/>
    </xf>
    <xf numFmtId="0" fontId="2" fillId="14" borderId="12" xfId="0" applyFont="1" applyFill="1" applyBorder="1" applyAlignment="1" applyProtection="1">
      <alignment horizontal="center" vertical="center" wrapText="1"/>
    </xf>
    <xf numFmtId="0" fontId="2" fillId="14" borderId="7" xfId="0" applyFont="1" applyFill="1" applyBorder="1" applyAlignment="1" applyProtection="1">
      <alignment horizontal="center" vertical="center" wrapText="1"/>
    </xf>
    <xf numFmtId="0" fontId="2" fillId="14" borderId="14" xfId="0" applyFont="1" applyFill="1" applyBorder="1" applyAlignment="1" applyProtection="1">
      <alignment horizontal="center" vertical="center" wrapText="1"/>
    </xf>
    <xf numFmtId="0" fontId="33" fillId="0" borderId="0" xfId="0" applyFont="1"/>
    <xf numFmtId="0" fontId="33" fillId="0" borderId="0" xfId="0" applyFont="1" applyAlignment="1">
      <alignment horizontal="center"/>
    </xf>
    <xf numFmtId="0" fontId="34" fillId="16" borderId="28" xfId="0" applyFont="1" applyFill="1" applyBorder="1"/>
    <xf numFmtId="0" fontId="35" fillId="16" borderId="29" xfId="0" applyFont="1" applyFill="1" applyBorder="1"/>
    <xf numFmtId="0" fontId="35" fillId="16" borderId="29" xfId="0" applyFont="1" applyFill="1" applyBorder="1" applyAlignment="1">
      <alignment horizontal="center"/>
    </xf>
    <xf numFmtId="0" fontId="35" fillId="16" borderId="30" xfId="0" applyFont="1" applyFill="1" applyBorder="1"/>
    <xf numFmtId="0" fontId="34" fillId="0" borderId="0" xfId="0" applyFont="1"/>
    <xf numFmtId="0" fontId="33" fillId="16" borderId="31" xfId="0" applyFont="1" applyFill="1" applyBorder="1"/>
    <xf numFmtId="0" fontId="33" fillId="16" borderId="0" xfId="0" applyFont="1" applyFill="1" applyBorder="1"/>
    <xf numFmtId="0" fontId="33" fillId="16" borderId="0" xfId="0" applyFont="1" applyFill="1" applyBorder="1" applyAlignment="1">
      <alignment horizontal="center"/>
    </xf>
    <xf numFmtId="0" fontId="33" fillId="16" borderId="6" xfId="0" applyFont="1" applyFill="1" applyBorder="1"/>
    <xf numFmtId="0" fontId="33" fillId="16" borderId="32" xfId="0" applyFont="1" applyFill="1" applyBorder="1"/>
    <xf numFmtId="0" fontId="33" fillId="16" borderId="33" xfId="0" applyFont="1" applyFill="1" applyBorder="1"/>
    <xf numFmtId="0" fontId="33" fillId="16" borderId="33" xfId="0" applyFont="1" applyFill="1" applyBorder="1" applyAlignment="1">
      <alignment horizontal="center"/>
    </xf>
    <xf numFmtId="0" fontId="33" fillId="16" borderId="34" xfId="0" applyFont="1" applyFill="1" applyBorder="1"/>
    <xf numFmtId="0" fontId="21" fillId="0" borderId="0" xfId="0" applyFont="1"/>
    <xf numFmtId="0" fontId="18" fillId="0" borderId="0" xfId="0" applyFont="1"/>
    <xf numFmtId="0" fontId="18" fillId="0" borderId="0" xfId="0" applyFont="1" applyAlignment="1">
      <alignment horizontal="right"/>
    </xf>
    <xf numFmtId="0" fontId="18" fillId="0" borderId="0" xfId="0" applyFont="1" applyAlignment="1">
      <alignment horizontal="center"/>
    </xf>
    <xf numFmtId="0" fontId="18" fillId="7" borderId="35" xfId="0" applyFont="1" applyFill="1" applyBorder="1" applyAlignment="1">
      <alignment horizontal="center" vertical="center" wrapText="1"/>
    </xf>
    <xf numFmtId="0" fontId="18" fillId="7" borderId="15" xfId="0" applyFont="1" applyFill="1" applyBorder="1" applyAlignment="1">
      <alignment horizontal="center"/>
    </xf>
    <xf numFmtId="0" fontId="21" fillId="0" borderId="16" xfId="0" applyFont="1" applyBorder="1"/>
    <xf numFmtId="0" fontId="21" fillId="0" borderId="19" xfId="0" applyFont="1" applyBorder="1"/>
    <xf numFmtId="0" fontId="21" fillId="0" borderId="0" xfId="0" applyFont="1" applyBorder="1"/>
    <xf numFmtId="0" fontId="21" fillId="2" borderId="34" xfId="0" applyFont="1" applyFill="1" applyBorder="1" applyAlignment="1">
      <alignment horizontal="right" vertical="center" wrapText="1"/>
    </xf>
    <xf numFmtId="0" fontId="21" fillId="2" borderId="36" xfId="0" applyFont="1" applyFill="1" applyBorder="1" applyAlignment="1">
      <alignment horizontal="right"/>
    </xf>
    <xf numFmtId="0" fontId="21" fillId="2" borderId="37" xfId="0" applyFont="1" applyFill="1" applyBorder="1" applyAlignment="1">
      <alignment horizontal="right"/>
    </xf>
    <xf numFmtId="0" fontId="21" fillId="0" borderId="36" xfId="0" applyFont="1" applyBorder="1" applyAlignment="1">
      <alignment horizontal="right"/>
    </xf>
    <xf numFmtId="0" fontId="21" fillId="0" borderId="37" xfId="0" applyFont="1" applyBorder="1" applyAlignment="1">
      <alignment horizontal="right"/>
    </xf>
    <xf numFmtId="0" fontId="21" fillId="0" borderId="32" xfId="0" applyFont="1" applyBorder="1" applyAlignment="1">
      <alignment horizontal="right"/>
    </xf>
    <xf numFmtId="0" fontId="21" fillId="0" borderId="38" xfId="0" applyFont="1" applyBorder="1" applyAlignment="1">
      <alignment horizontal="right"/>
    </xf>
    <xf numFmtId="0" fontId="21" fillId="0" borderId="13" xfId="0" applyFont="1" applyBorder="1" applyAlignment="1">
      <alignment horizontal="right"/>
    </xf>
    <xf numFmtId="0" fontId="21" fillId="0" borderId="39" xfId="0" applyFont="1" applyBorder="1" applyAlignment="1">
      <alignment horizontal="right"/>
    </xf>
    <xf numFmtId="0" fontId="21" fillId="0" borderId="39" xfId="0" applyFont="1" applyBorder="1"/>
    <xf numFmtId="0" fontId="21" fillId="2" borderId="21" xfId="0" applyFont="1" applyFill="1" applyBorder="1" applyAlignment="1">
      <alignment horizontal="right"/>
    </xf>
    <xf numFmtId="0" fontId="21" fillId="0" borderId="21" xfId="0" applyFont="1" applyBorder="1" applyAlignment="1">
      <alignment horizontal="right"/>
    </xf>
    <xf numFmtId="0" fontId="21" fillId="0" borderId="40" xfId="0" applyFont="1" applyBorder="1" applyAlignment="1">
      <alignment horizontal="right"/>
    </xf>
    <xf numFmtId="0" fontId="21" fillId="0" borderId="41" xfId="0" applyFont="1" applyBorder="1" applyAlignment="1">
      <alignment horizontal="right"/>
    </xf>
    <xf numFmtId="0" fontId="21" fillId="0" borderId="42" xfId="0" applyFont="1" applyBorder="1" applyAlignment="1">
      <alignment horizontal="right"/>
    </xf>
    <xf numFmtId="0" fontId="21" fillId="0" borderId="42" xfId="0" applyFont="1" applyBorder="1"/>
    <xf numFmtId="0" fontId="21" fillId="0" borderId="15" xfId="0" applyFont="1" applyBorder="1" applyAlignment="1">
      <alignment horizontal="right"/>
    </xf>
    <xf numFmtId="0" fontId="21" fillId="0" borderId="35" xfId="0" applyFont="1" applyBorder="1" applyAlignment="1">
      <alignment horizontal="right"/>
    </xf>
    <xf numFmtId="0" fontId="21" fillId="0" borderId="43" xfId="0" applyFont="1" applyBorder="1" applyAlignment="1">
      <alignment horizontal="right"/>
    </xf>
    <xf numFmtId="0" fontId="18" fillId="5" borderId="5" xfId="0" applyFont="1" applyFill="1" applyBorder="1"/>
    <xf numFmtId="0" fontId="21" fillId="0" borderId="23" xfId="0" applyFont="1" applyBorder="1"/>
    <xf numFmtId="0" fontId="21" fillId="0" borderId="18" xfId="0" applyFont="1" applyBorder="1"/>
    <xf numFmtId="0" fontId="21" fillId="0" borderId="9" xfId="0" applyFont="1" applyBorder="1"/>
    <xf numFmtId="0" fontId="21" fillId="0" borderId="24" xfId="0" applyFont="1" applyBorder="1"/>
    <xf numFmtId="0" fontId="21" fillId="8" borderId="26" xfId="0" applyFont="1" applyFill="1" applyBorder="1"/>
    <xf numFmtId="0" fontId="21" fillId="0" borderId="0" xfId="0" applyFont="1" applyBorder="1" applyAlignment="1">
      <alignment horizontal="right"/>
    </xf>
    <xf numFmtId="0" fontId="21" fillId="17" borderId="5" xfId="0" applyFont="1" applyFill="1" applyBorder="1"/>
    <xf numFmtId="0" fontId="21" fillId="5" borderId="44" xfId="0" applyFont="1" applyFill="1" applyBorder="1"/>
    <xf numFmtId="0" fontId="21" fillId="18" borderId="26" xfId="0" applyFont="1" applyFill="1" applyBorder="1"/>
    <xf numFmtId="0" fontId="18" fillId="19" borderId="68" xfId="1" applyFont="1" applyFill="1" applyBorder="1" applyAlignment="1" applyProtection="1">
      <alignment horizontal="center"/>
    </xf>
    <xf numFmtId="0" fontId="21" fillId="0" borderId="0" xfId="1" applyFont="1" applyFill="1" applyBorder="1" applyAlignment="1" applyProtection="1"/>
    <xf numFmtId="0" fontId="18" fillId="0" borderId="0" xfId="1" applyFont="1" applyFill="1" applyBorder="1" applyAlignment="1" applyProtection="1">
      <alignment horizontal="center"/>
    </xf>
    <xf numFmtId="1" fontId="31" fillId="14" borderId="17" xfId="0" applyNumberFormat="1" applyFont="1" applyFill="1" applyBorder="1" applyAlignment="1" applyProtection="1">
      <alignment horizontal="center" vertical="center" wrapText="1"/>
      <protection locked="0"/>
    </xf>
    <xf numFmtId="0" fontId="2" fillId="0" borderId="10" xfId="0" applyFont="1" applyFill="1" applyBorder="1" applyAlignment="1" applyProtection="1">
      <alignment vertical="center"/>
      <protection locked="0"/>
    </xf>
    <xf numFmtId="0" fontId="2" fillId="0" borderId="20" xfId="0" applyFont="1" applyFill="1" applyBorder="1" applyAlignment="1" applyProtection="1">
      <alignment vertical="center"/>
      <protection locked="0"/>
    </xf>
    <xf numFmtId="0" fontId="2" fillId="0" borderId="23" xfId="0" applyFont="1" applyFill="1" applyBorder="1" applyAlignment="1" applyProtection="1">
      <alignment vertical="center"/>
      <protection locked="0"/>
    </xf>
    <xf numFmtId="0" fontId="2" fillId="0" borderId="45" xfId="0" applyFont="1" applyFill="1" applyBorder="1" applyAlignment="1" applyProtection="1">
      <alignment vertical="center"/>
      <protection locked="0"/>
    </xf>
    <xf numFmtId="0" fontId="12" fillId="0" borderId="20" xfId="0" applyFont="1" applyFill="1" applyBorder="1" applyAlignment="1" applyProtection="1">
      <alignment vertical="center"/>
    </xf>
    <xf numFmtId="0" fontId="12" fillId="0" borderId="45" xfId="0" applyFont="1" applyFill="1" applyBorder="1" applyAlignment="1" applyProtection="1">
      <alignment vertical="center"/>
    </xf>
    <xf numFmtId="0" fontId="12" fillId="0" borderId="10" xfId="0" applyFont="1" applyFill="1" applyBorder="1" applyAlignment="1" applyProtection="1">
      <alignment horizontal="centerContinuous" vertical="center"/>
    </xf>
    <xf numFmtId="0" fontId="12" fillId="0" borderId="20" xfId="0" applyFont="1" applyFill="1" applyBorder="1" applyAlignment="1" applyProtection="1">
      <alignment horizontal="centerContinuous" vertical="center"/>
    </xf>
    <xf numFmtId="0" fontId="2" fillId="9" borderId="12" xfId="0" applyFont="1" applyFill="1" applyBorder="1" applyAlignment="1" applyProtection="1">
      <alignment horizontal="center" vertical="center" wrapText="1"/>
    </xf>
    <xf numFmtId="0" fontId="2" fillId="9" borderId="7" xfId="0" applyFont="1" applyFill="1" applyBorder="1" applyAlignment="1" applyProtection="1">
      <alignment horizontal="center" vertical="center" wrapText="1"/>
    </xf>
    <xf numFmtId="0" fontId="2" fillId="14" borderId="7" xfId="0" applyFont="1" applyFill="1" applyBorder="1" applyAlignment="1">
      <alignment horizontal="justify" vertical="center" wrapText="1"/>
    </xf>
    <xf numFmtId="0" fontId="2" fillId="9" borderId="14" xfId="0" applyFont="1" applyFill="1" applyBorder="1" applyAlignment="1" applyProtection="1">
      <alignment horizontal="center" vertical="center" wrapText="1"/>
    </xf>
    <xf numFmtId="0" fontId="2" fillId="0" borderId="14" xfId="0" applyFont="1" applyBorder="1" applyAlignment="1">
      <alignment horizontal="justify" vertical="center" wrapText="1"/>
    </xf>
    <xf numFmtId="0" fontId="2" fillId="12" borderId="12" xfId="0" applyFont="1" applyFill="1" applyBorder="1" applyAlignment="1" applyProtection="1">
      <alignment horizontal="justify" vertical="center" wrapText="1"/>
    </xf>
    <xf numFmtId="0" fontId="2" fillId="12" borderId="7" xfId="0" applyFont="1" applyFill="1" applyBorder="1" applyAlignment="1" applyProtection="1">
      <alignment horizontal="justify" vertical="center" wrapText="1"/>
    </xf>
    <xf numFmtId="1" fontId="2" fillId="9" borderId="7" xfId="0" applyNumberFormat="1" applyFont="1" applyFill="1" applyBorder="1" applyAlignment="1" applyProtection="1">
      <alignment horizontal="center" vertical="center"/>
    </xf>
    <xf numFmtId="1" fontId="2" fillId="9" borderId="14" xfId="0" applyNumberFormat="1" applyFont="1" applyFill="1" applyBorder="1" applyAlignment="1" applyProtection="1">
      <alignment horizontal="center" vertical="center"/>
    </xf>
    <xf numFmtId="0" fontId="2" fillId="12" borderId="12" xfId="0" applyFont="1" applyFill="1" applyBorder="1" applyAlignment="1">
      <alignment horizontal="justify" vertical="center" wrapText="1"/>
    </xf>
    <xf numFmtId="0" fontId="2" fillId="12" borderId="7" xfId="0" applyFont="1" applyFill="1" applyBorder="1" applyAlignment="1">
      <alignment horizontal="justify" vertical="center" wrapText="1"/>
    </xf>
    <xf numFmtId="0" fontId="2" fillId="12" borderId="14" xfId="0" applyFont="1" applyFill="1" applyBorder="1" applyAlignment="1">
      <alignment horizontal="justify" vertical="center" wrapText="1"/>
    </xf>
    <xf numFmtId="0" fontId="2" fillId="2" borderId="12" xfId="0" applyFont="1" applyFill="1" applyBorder="1" applyAlignment="1" applyProtection="1">
      <alignment horizontal="justify" vertical="center" wrapText="1"/>
      <protection locked="0"/>
    </xf>
    <xf numFmtId="0" fontId="18" fillId="0" borderId="0" xfId="0" applyFont="1" applyAlignment="1">
      <alignment horizontal="center" vertical="center" wrapText="1"/>
    </xf>
    <xf numFmtId="0" fontId="2" fillId="12" borderId="12" xfId="0" applyFont="1" applyFill="1" applyBorder="1" applyAlignment="1" applyProtection="1">
      <alignment horizontal="justify" vertical="center" wrapText="1"/>
    </xf>
    <xf numFmtId="0" fontId="2" fillId="12" borderId="7" xfId="0" applyFont="1" applyFill="1" applyBorder="1" applyAlignment="1" applyProtection="1">
      <alignment horizontal="justify" vertical="center" wrapText="1"/>
    </xf>
    <xf numFmtId="0" fontId="2" fillId="12" borderId="14" xfId="0" applyFont="1" applyFill="1" applyBorder="1" applyAlignment="1" applyProtection="1">
      <alignment horizontal="justify" vertical="center" wrapText="1"/>
    </xf>
    <xf numFmtId="1" fontId="2" fillId="9" borderId="7" xfId="0" applyNumberFormat="1" applyFont="1" applyFill="1" applyBorder="1" applyAlignment="1" applyProtection="1">
      <alignment horizontal="center" vertical="center"/>
    </xf>
    <xf numFmtId="1" fontId="2" fillId="9" borderId="14" xfId="0" applyNumberFormat="1" applyFont="1" applyFill="1" applyBorder="1" applyAlignment="1" applyProtection="1">
      <alignment horizontal="center" vertical="center"/>
    </xf>
    <xf numFmtId="0" fontId="21" fillId="0" borderId="5" xfId="1" applyFont="1" applyBorder="1" applyAlignment="1" applyProtection="1"/>
    <xf numFmtId="0" fontId="21" fillId="0" borderId="46" xfId="1" applyFont="1" applyBorder="1" applyAlignment="1" applyProtection="1"/>
    <xf numFmtId="0" fontId="21" fillId="2" borderId="46" xfId="1" applyFont="1" applyFill="1" applyBorder="1" applyAlignment="1" applyProtection="1">
      <alignment horizontal="left" vertical="center" wrapText="1"/>
    </xf>
    <xf numFmtId="0" fontId="21" fillId="2" borderId="47" xfId="1" applyFont="1" applyFill="1" applyBorder="1" applyAlignment="1" applyProtection="1">
      <alignment horizontal="left" vertical="center" wrapText="1"/>
    </xf>
    <xf numFmtId="0" fontId="21" fillId="0" borderId="48" xfId="1" applyFont="1" applyBorder="1" applyAlignment="1" applyProtection="1"/>
    <xf numFmtId="0" fontId="2" fillId="9" borderId="12" xfId="0" applyFont="1" applyFill="1" applyBorder="1" applyAlignment="1" applyProtection="1">
      <alignment horizontal="center" vertical="center" wrapText="1"/>
    </xf>
    <xf numFmtId="0" fontId="2" fillId="9" borderId="14" xfId="0" applyFont="1" applyFill="1" applyBorder="1" applyAlignment="1" applyProtection="1">
      <alignment horizontal="center" vertical="center" wrapText="1"/>
    </xf>
    <xf numFmtId="0" fontId="1" fillId="2" borderId="49" xfId="0" applyFont="1" applyFill="1" applyBorder="1" applyAlignment="1" applyProtection="1">
      <alignment horizontal="center" vertical="center" wrapText="1"/>
    </xf>
    <xf numFmtId="0" fontId="2" fillId="2" borderId="22" xfId="0" applyFont="1" applyFill="1" applyBorder="1" applyAlignment="1" applyProtection="1">
      <alignment horizontal="justify" vertical="center" wrapText="1"/>
    </xf>
    <xf numFmtId="1" fontId="2" fillId="9" borderId="7" xfId="0" applyNumberFormat="1" applyFont="1" applyFill="1" applyBorder="1" applyAlignment="1" applyProtection="1">
      <alignment horizontal="center" vertical="center"/>
    </xf>
    <xf numFmtId="1" fontId="2" fillId="9" borderId="14" xfId="0" applyNumberFormat="1" applyFont="1" applyFill="1" applyBorder="1" applyAlignment="1" applyProtection="1">
      <alignment horizontal="center" vertical="center"/>
    </xf>
    <xf numFmtId="0" fontId="2" fillId="0" borderId="50" xfId="0" applyFont="1" applyBorder="1" applyAlignment="1" applyProtection="1">
      <alignment horizontal="center" vertical="center"/>
    </xf>
    <xf numFmtId="0" fontId="2" fillId="15" borderId="51" xfId="0" applyFont="1" applyFill="1" applyBorder="1" applyAlignment="1">
      <alignment horizontal="center" vertical="center" wrapText="1"/>
    </xf>
    <xf numFmtId="0" fontId="2" fillId="14" borderId="22" xfId="0" applyFont="1" applyFill="1" applyBorder="1" applyAlignment="1" applyProtection="1">
      <alignment horizontal="justify" vertical="center" wrapText="1"/>
    </xf>
    <xf numFmtId="0" fontId="2" fillId="9" borderId="22" xfId="0" applyFont="1" applyFill="1" applyBorder="1" applyAlignment="1" applyProtection="1">
      <alignment horizontal="center" vertical="center" wrapText="1"/>
    </xf>
    <xf numFmtId="0" fontId="2" fillId="14" borderId="12" xfId="0" applyFont="1" applyFill="1" applyBorder="1" applyAlignment="1" applyProtection="1">
      <alignment horizontal="justify" vertical="center" wrapText="1"/>
    </xf>
    <xf numFmtId="0" fontId="2" fillId="14" borderId="14" xfId="0" applyFont="1" applyFill="1" applyBorder="1" applyAlignment="1" applyProtection="1">
      <alignment horizontal="justify" vertical="center" wrapText="1"/>
    </xf>
    <xf numFmtId="0" fontId="2" fillId="14" borderId="12" xfId="0" applyFont="1" applyFill="1" applyBorder="1" applyAlignment="1" applyProtection="1">
      <alignment horizontal="center" vertical="center" wrapText="1"/>
    </xf>
    <xf numFmtId="0" fontId="2" fillId="14" borderId="14" xfId="0" applyFont="1" applyFill="1" applyBorder="1" applyAlignment="1" applyProtection="1">
      <alignment horizontal="center" vertical="center" wrapText="1"/>
    </xf>
    <xf numFmtId="0" fontId="2" fillId="9" borderId="8" xfId="0" applyFont="1" applyFill="1" applyBorder="1" applyAlignment="1" applyProtection="1">
      <alignment horizontal="center" vertical="center" wrapText="1"/>
    </xf>
    <xf numFmtId="0" fontId="2" fillId="0" borderId="22" xfId="0" applyFont="1" applyFill="1" applyBorder="1" applyAlignment="1" applyProtection="1">
      <alignment horizontal="justify" vertical="center" wrapText="1"/>
    </xf>
    <xf numFmtId="0" fontId="2" fillId="9" borderId="12" xfId="0" applyFont="1" applyFill="1" applyBorder="1" applyAlignment="1" applyProtection="1">
      <alignment horizontal="center" vertical="center" wrapText="1"/>
    </xf>
    <xf numFmtId="0" fontId="2" fillId="9" borderId="22" xfId="0" applyFont="1" applyFill="1" applyBorder="1" applyAlignment="1" applyProtection="1">
      <alignment horizontal="center" vertical="center" wrapText="1"/>
    </xf>
    <xf numFmtId="0" fontId="2" fillId="15" borderId="51" xfId="0" applyFont="1" applyFill="1" applyBorder="1" applyAlignment="1">
      <alignment horizontal="center" vertical="center" wrapText="1"/>
    </xf>
    <xf numFmtId="1" fontId="2" fillId="9" borderId="7" xfId="0" applyNumberFormat="1" applyFont="1" applyFill="1" applyBorder="1" applyAlignment="1" applyProtection="1">
      <alignment horizontal="center" vertical="center"/>
    </xf>
    <xf numFmtId="1" fontId="2" fillId="9" borderId="14" xfId="0" applyNumberFormat="1" applyFont="1" applyFill="1" applyBorder="1" applyAlignment="1" applyProtection="1">
      <alignment horizontal="center" vertical="center"/>
    </xf>
    <xf numFmtId="0" fontId="14" fillId="0" borderId="8" xfId="0" applyFont="1" applyFill="1" applyBorder="1" applyAlignment="1">
      <alignment horizontal="justify" vertical="center" wrapText="1"/>
    </xf>
    <xf numFmtId="0" fontId="14" fillId="0" borderId="8" xfId="0" applyFont="1" applyFill="1" applyBorder="1" applyAlignment="1">
      <alignment horizontal="center" vertical="center" wrapText="1"/>
    </xf>
    <xf numFmtId="0" fontId="22" fillId="15" borderId="17" xfId="0" applyFont="1" applyFill="1" applyBorder="1" applyAlignment="1">
      <alignment horizontal="justify" vertical="center" wrapText="1"/>
    </xf>
    <xf numFmtId="0" fontId="13" fillId="0" borderId="17" xfId="0" applyFont="1" applyBorder="1" applyAlignment="1" applyProtection="1">
      <alignment horizontal="justify" vertical="center" wrapText="1"/>
    </xf>
    <xf numFmtId="15" fontId="14" fillId="0" borderId="18" xfId="0" applyNumberFormat="1" applyFont="1" applyFill="1" applyBorder="1" applyAlignment="1">
      <alignment horizontal="center" vertical="center"/>
    </xf>
    <xf numFmtId="1" fontId="13" fillId="8" borderId="17" xfId="0" applyNumberFormat="1" applyFont="1" applyFill="1" applyBorder="1" applyAlignment="1" applyProtection="1">
      <alignment horizontal="center" vertical="center"/>
    </xf>
    <xf numFmtId="9" fontId="13" fillId="9" borderId="17" xfId="4" applyFont="1" applyFill="1" applyBorder="1" applyAlignment="1" applyProtection="1">
      <alignment horizontal="center" vertical="center"/>
    </xf>
    <xf numFmtId="0" fontId="13" fillId="9" borderId="17" xfId="0" applyFont="1" applyFill="1" applyBorder="1" applyAlignment="1" applyProtection="1">
      <alignment horizontal="center" vertical="center"/>
    </xf>
    <xf numFmtId="0" fontId="13" fillId="0" borderId="17" xfId="0" applyFont="1" applyBorder="1" applyAlignment="1" applyProtection="1">
      <alignment vertical="center"/>
    </xf>
    <xf numFmtId="1" fontId="14" fillId="0" borderId="17" xfId="0" applyNumberFormat="1" applyFont="1" applyFill="1" applyBorder="1" applyAlignment="1">
      <alignment horizontal="center" vertical="center" wrapText="1"/>
    </xf>
    <xf numFmtId="0" fontId="14" fillId="15" borderId="51" xfId="0" applyFont="1" applyFill="1" applyBorder="1" applyAlignment="1">
      <alignment horizontal="center" vertical="center" wrapText="1"/>
    </xf>
    <xf numFmtId="0" fontId="15" fillId="15" borderId="22" xfId="0" applyFont="1" applyFill="1" applyBorder="1" applyAlignment="1">
      <alignment horizontal="center" vertical="center" wrapText="1"/>
    </xf>
    <xf numFmtId="0" fontId="22" fillId="15" borderId="22" xfId="0" applyFont="1" applyFill="1" applyBorder="1" applyAlignment="1">
      <alignment horizontal="justify" vertical="center" wrapText="1"/>
    </xf>
    <xf numFmtId="0" fontId="14" fillId="15" borderId="22" xfId="0" applyFont="1" applyFill="1" applyBorder="1" applyAlignment="1">
      <alignment horizontal="justify" vertical="center" wrapText="1"/>
    </xf>
    <xf numFmtId="15" fontId="14" fillId="0" borderId="52" xfId="0" applyNumberFormat="1" applyFont="1" applyFill="1" applyBorder="1" applyAlignment="1">
      <alignment horizontal="center" vertical="center"/>
    </xf>
    <xf numFmtId="15" fontId="14" fillId="0" borderId="22" xfId="0" applyNumberFormat="1" applyFont="1" applyFill="1" applyBorder="1" applyAlignment="1">
      <alignment horizontal="center" vertical="center"/>
    </xf>
    <xf numFmtId="1" fontId="13" fillId="8" borderId="22" xfId="0" applyNumberFormat="1" applyFont="1" applyFill="1" applyBorder="1" applyAlignment="1" applyProtection="1">
      <alignment horizontal="center" vertical="center"/>
    </xf>
    <xf numFmtId="9" fontId="13" fillId="9" borderId="22" xfId="4" applyFont="1" applyFill="1" applyBorder="1" applyAlignment="1" applyProtection="1">
      <alignment horizontal="center" vertical="center"/>
    </xf>
    <xf numFmtId="0" fontId="13" fillId="9" borderId="22" xfId="0" applyFont="1" applyFill="1" applyBorder="1" applyAlignment="1" applyProtection="1">
      <alignment horizontal="center" vertical="center"/>
    </xf>
    <xf numFmtId="0" fontId="13" fillId="0" borderId="22" xfId="0" applyFont="1" applyBorder="1" applyAlignment="1" applyProtection="1">
      <alignment vertical="center"/>
    </xf>
    <xf numFmtId="15" fontId="14" fillId="0" borderId="12" xfId="0" applyNumberFormat="1" applyFont="1" applyFill="1" applyBorder="1" applyAlignment="1">
      <alignment horizontal="center" vertical="center"/>
    </xf>
    <xf numFmtId="1" fontId="13" fillId="8" borderId="12" xfId="0" applyNumberFormat="1" applyFont="1" applyFill="1" applyBorder="1" applyAlignment="1" applyProtection="1">
      <alignment horizontal="center" vertical="center"/>
    </xf>
    <xf numFmtId="9" fontId="13" fillId="9" borderId="12" xfId="4" applyFont="1" applyFill="1" applyBorder="1" applyAlignment="1" applyProtection="1">
      <alignment horizontal="center" vertical="center"/>
    </xf>
    <xf numFmtId="0" fontId="13" fillId="9" borderId="12" xfId="0" applyFont="1" applyFill="1" applyBorder="1" applyAlignment="1" applyProtection="1">
      <alignment horizontal="center" vertical="center"/>
    </xf>
    <xf numFmtId="0" fontId="13" fillId="0" borderId="12" xfId="0" applyFont="1" applyBorder="1" applyAlignment="1" applyProtection="1">
      <alignment vertical="center"/>
    </xf>
    <xf numFmtId="15" fontId="14" fillId="0" borderId="14" xfId="0" applyNumberFormat="1" applyFont="1" applyFill="1" applyBorder="1" applyAlignment="1">
      <alignment horizontal="center" vertical="center"/>
    </xf>
    <xf numFmtId="1" fontId="13" fillId="8" borderId="14" xfId="0" applyNumberFormat="1" applyFont="1" applyFill="1" applyBorder="1" applyAlignment="1" applyProtection="1">
      <alignment horizontal="center" vertical="center"/>
    </xf>
    <xf numFmtId="9" fontId="13" fillId="9" borderId="14" xfId="4" applyFont="1" applyFill="1" applyBorder="1" applyAlignment="1" applyProtection="1">
      <alignment horizontal="center" vertical="center"/>
    </xf>
    <xf numFmtId="0" fontId="13" fillId="9" borderId="14" xfId="0" applyFont="1" applyFill="1" applyBorder="1" applyAlignment="1" applyProtection="1">
      <alignment horizontal="center" vertical="center"/>
    </xf>
    <xf numFmtId="0" fontId="13" fillId="0" borderId="14" xfId="0" applyFont="1" applyBorder="1" applyAlignment="1" applyProtection="1">
      <alignment vertical="center"/>
    </xf>
    <xf numFmtId="0" fontId="14" fillId="14" borderId="8" xfId="0" applyFont="1" applyFill="1" applyBorder="1" applyAlignment="1">
      <alignment horizontal="justify" vertical="center" wrapText="1"/>
    </xf>
    <xf numFmtId="15" fontId="14" fillId="0" borderId="8" xfId="0" applyNumberFormat="1" applyFont="1" applyFill="1" applyBorder="1" applyAlignment="1">
      <alignment horizontal="center" vertical="center"/>
    </xf>
    <xf numFmtId="1" fontId="2" fillId="9" borderId="8" xfId="0" applyNumberFormat="1" applyFont="1" applyFill="1" applyBorder="1" applyAlignment="1" applyProtection="1">
      <alignment horizontal="center" vertical="center"/>
    </xf>
    <xf numFmtId="1" fontId="13" fillId="8" borderId="8" xfId="0" applyNumberFormat="1" applyFont="1" applyFill="1" applyBorder="1" applyAlignment="1" applyProtection="1">
      <alignment horizontal="center" vertical="center"/>
    </xf>
    <xf numFmtId="9" fontId="13" fillId="9" borderId="8" xfId="4" applyFont="1" applyFill="1" applyBorder="1" applyAlignment="1" applyProtection="1">
      <alignment horizontal="center" vertical="center"/>
    </xf>
    <xf numFmtId="0" fontId="13" fillId="9" borderId="8" xfId="0" applyFont="1" applyFill="1" applyBorder="1" applyAlignment="1" applyProtection="1">
      <alignment horizontal="center" vertical="center"/>
    </xf>
    <xf numFmtId="0" fontId="13" fillId="0" borderId="8" xfId="0" applyFont="1" applyBorder="1" applyAlignment="1" applyProtection="1">
      <alignment vertical="center"/>
    </xf>
    <xf numFmtId="0" fontId="2" fillId="0" borderId="8" xfId="0" applyFont="1" applyBorder="1" applyAlignment="1" applyProtection="1">
      <alignment horizontal="center" vertical="center"/>
    </xf>
    <xf numFmtId="0" fontId="13" fillId="8" borderId="17" xfId="0" applyFont="1" applyFill="1" applyBorder="1" applyAlignment="1" applyProtection="1">
      <alignment horizontal="center" vertical="center" wrapText="1"/>
    </xf>
    <xf numFmtId="0" fontId="13" fillId="8" borderId="22" xfId="0" applyFont="1" applyFill="1" applyBorder="1" applyAlignment="1" applyProtection="1">
      <alignment horizontal="center" vertical="center" wrapText="1"/>
    </xf>
    <xf numFmtId="0" fontId="13" fillId="8" borderId="12" xfId="0" applyFont="1" applyFill="1" applyBorder="1" applyAlignment="1" applyProtection="1">
      <alignment horizontal="center" vertical="center" wrapText="1"/>
    </xf>
    <xf numFmtId="0" fontId="13" fillId="8" borderId="8" xfId="0" applyFont="1" applyFill="1" applyBorder="1" applyAlignment="1" applyProtection="1">
      <alignment horizontal="center" vertical="center" wrapText="1"/>
    </xf>
    <xf numFmtId="0" fontId="13" fillId="8" borderId="14" xfId="0" applyFont="1" applyFill="1" applyBorder="1" applyAlignment="1" applyProtection="1">
      <alignment horizontal="center" vertical="center" wrapText="1"/>
    </xf>
    <xf numFmtId="0" fontId="1" fillId="0" borderId="1" xfId="0" applyFont="1" applyFill="1" applyBorder="1" applyAlignment="1" applyProtection="1">
      <alignment horizontal="centerContinuous"/>
    </xf>
    <xf numFmtId="0" fontId="1" fillId="0" borderId="1" xfId="0" applyFont="1" applyFill="1" applyBorder="1" applyAlignment="1" applyProtection="1"/>
    <xf numFmtId="0" fontId="1" fillId="0" borderId="2" xfId="0" applyFont="1" applyFill="1" applyBorder="1" applyAlignment="1" applyProtection="1"/>
    <xf numFmtId="14" fontId="2" fillId="2" borderId="7" xfId="0" applyNumberFormat="1" applyFont="1" applyFill="1" applyBorder="1" applyAlignment="1" applyProtection="1">
      <alignment horizontal="center" vertical="center" wrapText="1"/>
    </xf>
    <xf numFmtId="9" fontId="2" fillId="9" borderId="7" xfId="4" applyFont="1" applyFill="1" applyBorder="1" applyAlignment="1" applyProtection="1">
      <alignment horizontal="center" vertical="center"/>
    </xf>
    <xf numFmtId="0" fontId="2" fillId="10" borderId="22" xfId="0" applyFont="1" applyFill="1" applyBorder="1" applyAlignment="1">
      <alignment horizontal="center" vertical="center" wrapText="1"/>
    </xf>
    <xf numFmtId="0" fontId="2" fillId="8" borderId="22" xfId="0" applyFont="1" applyFill="1" applyBorder="1" applyAlignment="1">
      <alignment horizontal="justify" vertical="center" wrapText="1"/>
    </xf>
    <xf numFmtId="0" fontId="2" fillId="10" borderId="7" xfId="0" applyFont="1" applyFill="1" applyBorder="1" applyAlignment="1">
      <alignment horizontal="center" vertical="center" wrapText="1"/>
    </xf>
    <xf numFmtId="0" fontId="1" fillId="2" borderId="49" xfId="0" applyFont="1" applyFill="1" applyBorder="1" applyAlignment="1" applyProtection="1">
      <alignment horizontal="centerContinuous" vertical="center" wrapText="1"/>
    </xf>
    <xf numFmtId="0" fontId="1" fillId="2" borderId="29" xfId="0" applyFont="1" applyFill="1" applyBorder="1" applyAlignment="1" applyProtection="1">
      <alignment horizontal="centerContinuous" vertical="center" wrapText="1"/>
    </xf>
    <xf numFmtId="0" fontId="1" fillId="2" borderId="30" xfId="0" applyFont="1" applyFill="1" applyBorder="1" applyAlignment="1" applyProtection="1">
      <alignment horizontal="centerContinuous" vertical="center" wrapText="1"/>
    </xf>
    <xf numFmtId="0" fontId="1" fillId="2" borderId="8" xfId="0" applyFont="1" applyFill="1" applyBorder="1" applyAlignment="1" applyProtection="1">
      <alignment horizontal="centerContinuous" vertical="center" wrapText="1"/>
    </xf>
    <xf numFmtId="0" fontId="1" fillId="2" borderId="8" xfId="0" applyFont="1" applyFill="1" applyBorder="1" applyAlignment="1" applyProtection="1">
      <alignment vertical="center" wrapText="1"/>
    </xf>
    <xf numFmtId="0" fontId="1" fillId="2" borderId="8" xfId="0" applyFont="1" applyFill="1" applyBorder="1" applyAlignment="1" applyProtection="1">
      <alignment horizontal="center" vertical="center" wrapText="1"/>
    </xf>
    <xf numFmtId="0" fontId="2" fillId="0" borderId="8" xfId="0" applyNumberFormat="1" applyFont="1" applyFill="1" applyBorder="1" applyAlignment="1" applyProtection="1">
      <alignment horizontal="center" vertical="center" wrapText="1"/>
      <protection locked="0"/>
    </xf>
    <xf numFmtId="1" fontId="2" fillId="15" borderId="17" xfId="0" applyNumberFormat="1" applyFont="1" applyFill="1" applyBorder="1" applyAlignment="1">
      <alignment horizontal="center" vertical="center" wrapText="1"/>
    </xf>
    <xf numFmtId="0" fontId="21" fillId="15" borderId="17" xfId="0" applyFont="1" applyFill="1" applyBorder="1" applyAlignment="1">
      <alignment horizontal="justify" vertical="center" wrapText="1"/>
    </xf>
    <xf numFmtId="14" fontId="31" fillId="14" borderId="17" xfId="0" applyNumberFormat="1" applyFont="1" applyFill="1" applyBorder="1" applyAlignment="1" applyProtection="1">
      <alignment horizontal="center" vertical="center" wrapText="1"/>
      <protection locked="0"/>
    </xf>
    <xf numFmtId="14" fontId="2" fillId="2" borderId="17" xfId="0" applyNumberFormat="1" applyFont="1" applyFill="1" applyBorder="1" applyAlignment="1" applyProtection="1">
      <alignment horizontal="center" vertical="center" wrapText="1"/>
    </xf>
    <xf numFmtId="0" fontId="31" fillId="9" borderId="20" xfId="0" applyFont="1" applyFill="1" applyBorder="1" applyAlignment="1">
      <alignment horizontal="center" vertical="center" wrapText="1"/>
    </xf>
    <xf numFmtId="1" fontId="2" fillId="8" borderId="17" xfId="0" applyNumberFormat="1" applyFont="1" applyFill="1" applyBorder="1" applyAlignment="1" applyProtection="1">
      <alignment horizontal="center" vertical="center" wrapText="1"/>
      <protection locked="0"/>
    </xf>
    <xf numFmtId="14" fontId="2" fillId="0" borderId="17" xfId="0" applyNumberFormat="1" applyFont="1" applyFill="1" applyBorder="1" applyAlignment="1" applyProtection="1">
      <alignment horizontal="center" vertical="center" wrapText="1"/>
    </xf>
    <xf numFmtId="0" fontId="36" fillId="9" borderId="17" xfId="0" applyFont="1" applyFill="1" applyBorder="1" applyAlignment="1">
      <alignment horizontal="center" vertical="center" wrapText="1"/>
    </xf>
    <xf numFmtId="9" fontId="2" fillId="9" borderId="17" xfId="4" applyFont="1" applyFill="1" applyBorder="1" applyAlignment="1" applyProtection="1">
      <alignment horizontal="center" vertical="center"/>
    </xf>
    <xf numFmtId="0" fontId="2" fillId="14" borderId="17" xfId="0" applyFont="1" applyFill="1" applyBorder="1" applyAlignment="1" applyProtection="1">
      <alignment horizontal="justify" vertical="center" wrapText="1"/>
    </xf>
    <xf numFmtId="1" fontId="2" fillId="8" borderId="17" xfId="4" applyNumberFormat="1" applyFont="1" applyFill="1" applyBorder="1" applyAlignment="1" applyProtection="1">
      <alignment horizontal="center" vertical="center" wrapText="1"/>
      <protection locked="0"/>
    </xf>
    <xf numFmtId="0" fontId="2" fillId="6" borderId="16" xfId="0" applyFont="1" applyFill="1" applyBorder="1" applyAlignment="1">
      <alignment horizontal="center" vertical="center"/>
    </xf>
    <xf numFmtId="1" fontId="2" fillId="15" borderId="17" xfId="0" applyNumberFormat="1" applyFont="1" applyFill="1" applyBorder="1" applyAlignment="1">
      <alignment horizontal="center" vertical="center"/>
    </xf>
    <xf numFmtId="1" fontId="2" fillId="2" borderId="17" xfId="0" applyNumberFormat="1" applyFont="1" applyFill="1" applyBorder="1" applyAlignment="1" applyProtection="1">
      <alignment horizontal="center" vertical="center" wrapText="1"/>
    </xf>
    <xf numFmtId="14" fontId="2" fillId="2" borderId="17" xfId="2" applyNumberFormat="1" applyFont="1" applyFill="1" applyBorder="1" applyAlignment="1" applyProtection="1">
      <alignment horizontal="center" vertical="center" wrapText="1"/>
    </xf>
    <xf numFmtId="1" fontId="2" fillId="15" borderId="22" xfId="0" applyNumberFormat="1" applyFont="1" applyFill="1" applyBorder="1" applyAlignment="1">
      <alignment horizontal="center" vertical="center"/>
    </xf>
    <xf numFmtId="0" fontId="21" fillId="15" borderId="22" xfId="0" applyFont="1" applyFill="1" applyBorder="1" applyAlignment="1">
      <alignment horizontal="justify" vertical="center" wrapText="1"/>
    </xf>
    <xf numFmtId="0" fontId="2" fillId="2" borderId="22" xfId="0" applyFont="1" applyFill="1" applyBorder="1" applyAlignment="1" applyProtection="1">
      <alignment horizontal="justify" vertical="center" wrapText="1"/>
      <protection locked="0"/>
    </xf>
    <xf numFmtId="1" fontId="2" fillId="2" borderId="22" xfId="0" applyNumberFormat="1" applyFont="1" applyFill="1" applyBorder="1" applyAlignment="1" applyProtection="1">
      <alignment horizontal="center" vertical="center" wrapText="1"/>
    </xf>
    <xf numFmtId="14" fontId="2" fillId="2" borderId="22" xfId="2" applyNumberFormat="1" applyFont="1" applyFill="1" applyBorder="1" applyAlignment="1" applyProtection="1">
      <alignment horizontal="center" vertical="center" wrapText="1"/>
    </xf>
    <xf numFmtId="14" fontId="2" fillId="2" borderId="22" xfId="0" applyNumberFormat="1" applyFont="1" applyFill="1" applyBorder="1" applyAlignment="1" applyProtection="1">
      <alignment horizontal="center" vertical="center" wrapText="1"/>
    </xf>
    <xf numFmtId="1" fontId="2" fillId="8" borderId="22" xfId="0" applyNumberFormat="1" applyFont="1" applyFill="1" applyBorder="1" applyAlignment="1" applyProtection="1">
      <alignment horizontal="center" vertical="center" wrapText="1"/>
      <protection locked="0"/>
    </xf>
    <xf numFmtId="9" fontId="2" fillId="9" borderId="22" xfId="4" applyFont="1" applyFill="1" applyBorder="1" applyAlignment="1" applyProtection="1">
      <alignment horizontal="center" vertical="center"/>
    </xf>
    <xf numFmtId="0" fontId="31" fillId="14" borderId="12" xfId="0" applyFont="1" applyFill="1" applyBorder="1" applyAlignment="1" applyProtection="1">
      <alignment horizontal="justify" vertical="center" wrapText="1"/>
      <protection locked="0"/>
    </xf>
    <xf numFmtId="1" fontId="31" fillId="14" borderId="12" xfId="0" applyNumberFormat="1" applyFont="1" applyFill="1" applyBorder="1" applyAlignment="1" applyProtection="1">
      <alignment horizontal="center" vertical="center" wrapText="1"/>
      <protection locked="0"/>
    </xf>
    <xf numFmtId="14" fontId="31" fillId="14" borderId="12" xfId="0" applyNumberFormat="1" applyFont="1" applyFill="1" applyBorder="1" applyAlignment="1" applyProtection="1">
      <alignment horizontal="center" vertical="center" wrapText="1"/>
      <protection locked="0"/>
    </xf>
    <xf numFmtId="14" fontId="2" fillId="2" borderId="12" xfId="0" applyNumberFormat="1" applyFont="1" applyFill="1" applyBorder="1" applyAlignment="1" applyProtection="1">
      <alignment horizontal="center" vertical="center" wrapText="1"/>
    </xf>
    <xf numFmtId="9" fontId="31" fillId="9" borderId="12" xfId="0" applyNumberFormat="1" applyFont="1" applyFill="1" applyBorder="1" applyAlignment="1" applyProtection="1">
      <alignment horizontal="center" vertical="center" wrapText="1"/>
    </xf>
    <xf numFmtId="9" fontId="2" fillId="9" borderId="12" xfId="4" applyFont="1" applyFill="1" applyBorder="1" applyAlignment="1" applyProtection="1">
      <alignment horizontal="center" vertical="center"/>
    </xf>
    <xf numFmtId="0" fontId="2" fillId="10" borderId="12" xfId="0" applyFont="1" applyFill="1" applyBorder="1" applyAlignment="1">
      <alignment horizontal="center" vertical="center" wrapText="1"/>
    </xf>
    <xf numFmtId="0" fontId="2" fillId="8" borderId="12" xfId="0" applyFont="1" applyFill="1" applyBorder="1" applyAlignment="1">
      <alignment horizontal="justify" vertical="center" wrapText="1"/>
    </xf>
    <xf numFmtId="0" fontId="31" fillId="14" borderId="14" xfId="0" applyFont="1" applyFill="1" applyBorder="1" applyAlignment="1" applyProtection="1">
      <alignment horizontal="justify" vertical="center" wrapText="1"/>
      <protection locked="0"/>
    </xf>
    <xf numFmtId="1" fontId="31" fillId="14" borderId="14" xfId="0" applyNumberFormat="1" applyFont="1" applyFill="1" applyBorder="1" applyAlignment="1" applyProtection="1">
      <alignment horizontal="center" vertical="center" wrapText="1"/>
      <protection locked="0"/>
    </xf>
    <xf numFmtId="14" fontId="31" fillId="14" borderId="14" xfId="0" applyNumberFormat="1" applyFont="1" applyFill="1" applyBorder="1" applyAlignment="1" applyProtection="1">
      <alignment horizontal="center" vertical="center" wrapText="1"/>
      <protection locked="0"/>
    </xf>
    <xf numFmtId="14" fontId="2" fillId="2" borderId="14" xfId="0" applyNumberFormat="1" applyFont="1" applyFill="1" applyBorder="1" applyAlignment="1" applyProtection="1">
      <alignment horizontal="center" vertical="center" wrapText="1"/>
    </xf>
    <xf numFmtId="9" fontId="31" fillId="9" borderId="14" xfId="0" applyNumberFormat="1" applyFont="1" applyFill="1" applyBorder="1" applyAlignment="1" applyProtection="1">
      <alignment horizontal="center" vertical="center" wrapText="1"/>
    </xf>
    <xf numFmtId="9" fontId="2" fillId="9" borderId="14" xfId="4" applyFont="1" applyFill="1" applyBorder="1" applyAlignment="1" applyProtection="1">
      <alignment horizontal="center" vertical="center"/>
    </xf>
    <xf numFmtId="0" fontId="2" fillId="10" borderId="14" xfId="0" applyFont="1" applyFill="1" applyBorder="1" applyAlignment="1">
      <alignment horizontal="center" vertical="center" wrapText="1"/>
    </xf>
    <xf numFmtId="0" fontId="31" fillId="14" borderId="8" xfId="0" applyFont="1" applyFill="1" applyBorder="1" applyAlignment="1" applyProtection="1">
      <alignment horizontal="justify" vertical="center" wrapText="1"/>
      <protection locked="0"/>
    </xf>
    <xf numFmtId="1" fontId="31" fillId="14" borderId="8" xfId="0" applyNumberFormat="1" applyFont="1" applyFill="1" applyBorder="1" applyAlignment="1" applyProtection="1">
      <alignment horizontal="center" vertical="center" wrapText="1"/>
      <protection locked="0"/>
    </xf>
    <xf numFmtId="14" fontId="31" fillId="14" borderId="8" xfId="0" applyNumberFormat="1" applyFont="1" applyFill="1" applyBorder="1" applyAlignment="1" applyProtection="1">
      <alignment horizontal="center" vertical="center" wrapText="1"/>
      <protection locked="0"/>
    </xf>
    <xf numFmtId="14" fontId="2" fillId="2" borderId="8" xfId="0" applyNumberFormat="1" applyFont="1" applyFill="1" applyBorder="1" applyAlignment="1" applyProtection="1">
      <alignment horizontal="center" vertical="center" wrapText="1"/>
    </xf>
    <xf numFmtId="9" fontId="31" fillId="9" borderId="8" xfId="0" applyNumberFormat="1" applyFont="1" applyFill="1" applyBorder="1" applyAlignment="1" applyProtection="1">
      <alignment horizontal="center" vertical="center" wrapText="1"/>
    </xf>
    <xf numFmtId="1" fontId="2" fillId="8" borderId="8" xfId="0" applyNumberFormat="1" applyFont="1" applyFill="1" applyBorder="1" applyAlignment="1" applyProtection="1">
      <alignment horizontal="center" vertical="center" wrapText="1"/>
      <protection locked="0"/>
    </xf>
    <xf numFmtId="9" fontId="2" fillId="9" borderId="8" xfId="4" applyFont="1" applyFill="1" applyBorder="1" applyAlignment="1" applyProtection="1">
      <alignment horizontal="center" vertical="center"/>
    </xf>
    <xf numFmtId="0" fontId="2" fillId="10" borderId="8" xfId="0" applyFont="1" applyFill="1" applyBorder="1" applyAlignment="1">
      <alignment horizontal="center" vertical="center" wrapText="1"/>
    </xf>
    <xf numFmtId="0" fontId="2" fillId="8" borderId="8" xfId="0" applyFont="1" applyFill="1" applyBorder="1" applyAlignment="1">
      <alignment horizontal="justify" vertical="center" wrapText="1"/>
    </xf>
    <xf numFmtId="0" fontId="2" fillId="0" borderId="20" xfId="0" applyFont="1" applyBorder="1" applyAlignment="1" applyProtection="1">
      <alignment horizontal="justify" vertical="center" wrapText="1"/>
    </xf>
    <xf numFmtId="0" fontId="31" fillId="14" borderId="22" xfId="0" applyFont="1" applyFill="1" applyBorder="1" applyAlignment="1" applyProtection="1">
      <alignment horizontal="justify" vertical="center" wrapText="1"/>
      <protection locked="0"/>
    </xf>
    <xf numFmtId="1" fontId="31" fillId="14" borderId="22" xfId="0" applyNumberFormat="1" applyFont="1" applyFill="1" applyBorder="1" applyAlignment="1" applyProtection="1">
      <alignment horizontal="center" vertical="center" wrapText="1"/>
      <protection locked="0"/>
    </xf>
    <xf numFmtId="14" fontId="31" fillId="14" borderId="22" xfId="0" applyNumberFormat="1" applyFont="1" applyFill="1" applyBorder="1" applyAlignment="1" applyProtection="1">
      <alignment horizontal="center" vertical="center" wrapText="1"/>
      <protection locked="0"/>
    </xf>
    <xf numFmtId="14" fontId="2" fillId="0" borderId="22" xfId="0" applyNumberFormat="1" applyFont="1" applyFill="1" applyBorder="1" applyAlignment="1" applyProtection="1">
      <alignment horizontal="center" vertical="center" wrapText="1"/>
    </xf>
    <xf numFmtId="0" fontId="2" fillId="2" borderId="8" xfId="0" applyFont="1" applyFill="1" applyBorder="1" applyAlignment="1" applyProtection="1">
      <alignment horizontal="justify" vertical="center" wrapText="1"/>
    </xf>
    <xf numFmtId="0" fontId="2" fillId="2" borderId="8" xfId="0" applyFont="1" applyFill="1" applyBorder="1" applyAlignment="1" applyProtection="1">
      <alignment horizontal="center" vertical="center" wrapText="1"/>
    </xf>
    <xf numFmtId="9" fontId="2" fillId="2" borderId="22" xfId="0" applyNumberFormat="1" applyFont="1" applyFill="1" applyBorder="1" applyAlignment="1" applyProtection="1">
      <alignment horizontal="center" vertical="center" wrapText="1"/>
    </xf>
    <xf numFmtId="9" fontId="31" fillId="9" borderId="22" xfId="0" applyNumberFormat="1" applyFont="1" applyFill="1" applyBorder="1" applyAlignment="1" applyProtection="1">
      <alignment horizontal="center" vertical="center" wrapText="1"/>
    </xf>
    <xf numFmtId="1" fontId="31" fillId="9" borderId="22" xfId="0" applyNumberFormat="1" applyFont="1" applyFill="1" applyBorder="1" applyAlignment="1" applyProtection="1">
      <alignment horizontal="center" vertical="center"/>
    </xf>
    <xf numFmtId="1" fontId="31" fillId="9" borderId="12" xfId="0" applyNumberFormat="1" applyFont="1" applyFill="1" applyBorder="1" applyAlignment="1" applyProtection="1">
      <alignment horizontal="center" vertical="center"/>
    </xf>
    <xf numFmtId="1" fontId="31" fillId="9" borderId="14" xfId="0" applyNumberFormat="1" applyFont="1" applyFill="1" applyBorder="1" applyAlignment="1" applyProtection="1">
      <alignment horizontal="center" vertical="center"/>
    </xf>
    <xf numFmtId="0" fontId="31" fillId="0" borderId="17" xfId="0" applyFont="1" applyBorder="1" applyAlignment="1">
      <alignment horizontal="justify" vertical="center" wrapText="1"/>
    </xf>
    <xf numFmtId="1" fontId="17" fillId="8" borderId="17" xfId="0" applyNumberFormat="1" applyFont="1" applyFill="1" applyBorder="1" applyAlignment="1" applyProtection="1">
      <alignment horizontal="center" vertical="center" wrapText="1"/>
      <protection locked="0"/>
    </xf>
    <xf numFmtId="1" fontId="17" fillId="8" borderId="22" xfId="0" applyNumberFormat="1" applyFont="1" applyFill="1" applyBorder="1" applyAlignment="1" applyProtection="1">
      <alignment horizontal="center" vertical="center" wrapText="1"/>
      <protection locked="0"/>
    </xf>
    <xf numFmtId="1" fontId="17" fillId="8" borderId="12" xfId="0" applyNumberFormat="1" applyFont="1" applyFill="1" applyBorder="1" applyAlignment="1" applyProtection="1">
      <alignment horizontal="center" vertical="center" wrapText="1"/>
      <protection locked="0"/>
    </xf>
    <xf numFmtId="1" fontId="17" fillId="8" borderId="14" xfId="0" applyNumberFormat="1" applyFont="1" applyFill="1" applyBorder="1" applyAlignment="1" applyProtection="1">
      <alignment horizontal="center" vertical="center" wrapText="1"/>
      <protection locked="0"/>
    </xf>
    <xf numFmtId="0" fontId="37" fillId="9" borderId="17" xfId="0" applyFont="1" applyFill="1" applyBorder="1" applyAlignment="1">
      <alignment horizontal="center" vertical="center" wrapText="1"/>
    </xf>
    <xf numFmtId="0" fontId="1" fillId="2" borderId="29" xfId="0" applyFont="1" applyFill="1" applyBorder="1" applyAlignment="1" applyProtection="1">
      <alignment horizontal="center" vertical="center" wrapText="1"/>
    </xf>
    <xf numFmtId="0" fontId="1" fillId="2" borderId="30" xfId="0" applyFont="1" applyFill="1" applyBorder="1" applyAlignment="1" applyProtection="1">
      <alignment horizontal="center" vertical="center" wrapText="1"/>
    </xf>
    <xf numFmtId="0" fontId="1" fillId="0" borderId="1" xfId="0" applyFont="1" applyFill="1" applyBorder="1" applyAlignment="1" applyProtection="1">
      <alignment horizontal="center"/>
    </xf>
    <xf numFmtId="0" fontId="31" fillId="14" borderId="22" xfId="0" applyFont="1" applyFill="1" applyBorder="1" applyAlignment="1" applyProtection="1">
      <alignment horizontal="justify" vertical="center" wrapText="1"/>
      <protection locked="0"/>
    </xf>
    <xf numFmtId="0" fontId="21" fillId="15" borderId="22" xfId="0" applyFont="1" applyFill="1" applyBorder="1" applyAlignment="1">
      <alignment horizontal="justify" vertical="center" wrapText="1"/>
    </xf>
    <xf numFmtId="1" fontId="2" fillId="15" borderId="22" xfId="0" applyNumberFormat="1" applyFont="1" applyFill="1" applyBorder="1" applyAlignment="1">
      <alignment horizontal="center" vertical="center"/>
    </xf>
    <xf numFmtId="0" fontId="2" fillId="9" borderId="7" xfId="0" applyFont="1" applyFill="1" applyBorder="1" applyAlignment="1" applyProtection="1">
      <alignment horizontal="center" vertical="center" wrapText="1"/>
    </xf>
    <xf numFmtId="0" fontId="2" fillId="9" borderId="14" xfId="0" applyFont="1" applyFill="1" applyBorder="1" applyAlignment="1" applyProtection="1">
      <alignment horizontal="center" vertical="center" wrapText="1"/>
    </xf>
    <xf numFmtId="1" fontId="2" fillId="9" borderId="7" xfId="0" applyNumberFormat="1" applyFont="1" applyFill="1" applyBorder="1" applyAlignment="1" applyProtection="1">
      <alignment horizontal="center" vertical="center"/>
    </xf>
    <xf numFmtId="1" fontId="2" fillId="9" borderId="14" xfId="0" applyNumberFormat="1" applyFont="1" applyFill="1" applyBorder="1" applyAlignment="1" applyProtection="1">
      <alignment horizontal="center" vertical="center"/>
    </xf>
    <xf numFmtId="0" fontId="2" fillId="9" borderId="12" xfId="0" applyFont="1" applyFill="1" applyBorder="1" applyAlignment="1" applyProtection="1">
      <alignment horizontal="center" vertical="center" wrapText="1"/>
    </xf>
    <xf numFmtId="0" fontId="2" fillId="9" borderId="7" xfId="0" applyFont="1" applyFill="1" applyBorder="1" applyAlignment="1" applyProtection="1">
      <alignment horizontal="center" vertical="center" wrapText="1"/>
    </xf>
    <xf numFmtId="0" fontId="2" fillId="9" borderId="14" xfId="0" applyFont="1" applyFill="1" applyBorder="1" applyAlignment="1" applyProtection="1">
      <alignment horizontal="center" vertical="center" wrapText="1"/>
    </xf>
    <xf numFmtId="0" fontId="2" fillId="14" borderId="12" xfId="0" applyFont="1" applyFill="1" applyBorder="1" applyAlignment="1" applyProtection="1">
      <alignment horizontal="justify" vertical="center" wrapText="1"/>
    </xf>
    <xf numFmtId="0" fontId="2" fillId="12" borderId="12" xfId="0" applyFont="1" applyFill="1" applyBorder="1" applyAlignment="1" applyProtection="1">
      <alignment horizontal="justify" vertical="center" wrapText="1"/>
    </xf>
    <xf numFmtId="0" fontId="2" fillId="12" borderId="14" xfId="0" applyFont="1" applyFill="1" applyBorder="1" applyAlignment="1" applyProtection="1">
      <alignment horizontal="justify" vertical="center" wrapText="1"/>
    </xf>
    <xf numFmtId="0" fontId="2" fillId="14" borderId="14" xfId="0" applyFont="1" applyFill="1" applyBorder="1" applyAlignment="1" applyProtection="1">
      <alignment horizontal="justify" vertical="center" wrapText="1"/>
    </xf>
    <xf numFmtId="0" fontId="31" fillId="14" borderId="12" xfId="0" applyFont="1" applyFill="1" applyBorder="1" applyAlignment="1" applyProtection="1">
      <alignment horizontal="justify" vertical="center" wrapText="1"/>
      <protection locked="0"/>
    </xf>
    <xf numFmtId="0" fontId="31" fillId="14" borderId="14" xfId="0" applyFont="1" applyFill="1" applyBorder="1" applyAlignment="1" applyProtection="1">
      <alignment horizontal="justify" vertical="center" wrapText="1"/>
      <protection locked="0"/>
    </xf>
    <xf numFmtId="0" fontId="2" fillId="12" borderId="14" xfId="0" applyFont="1" applyFill="1" applyBorder="1" applyAlignment="1">
      <alignment horizontal="justify" vertical="center" wrapText="1"/>
    </xf>
    <xf numFmtId="0" fontId="31" fillId="14" borderId="8" xfId="0" applyFont="1" applyFill="1" applyBorder="1" applyAlignment="1" applyProtection="1">
      <alignment horizontal="justify" vertical="center" wrapText="1"/>
      <protection locked="0"/>
    </xf>
    <xf numFmtId="0" fontId="21" fillId="15" borderId="22" xfId="0" applyFont="1" applyFill="1" applyBorder="1" applyAlignment="1">
      <alignment horizontal="justify" vertical="center" wrapText="1"/>
    </xf>
    <xf numFmtId="0" fontId="2" fillId="9" borderId="8" xfId="0" applyFont="1" applyFill="1" applyBorder="1" applyAlignment="1" applyProtection="1">
      <alignment horizontal="center" vertical="center" wrapText="1"/>
    </xf>
    <xf numFmtId="9" fontId="2" fillId="8" borderId="14" xfId="0" applyNumberFormat="1" applyFont="1" applyFill="1" applyBorder="1" applyAlignment="1" applyProtection="1">
      <alignment horizontal="justify" vertical="center"/>
    </xf>
    <xf numFmtId="9" fontId="17" fillId="8" borderId="7" xfId="0" applyNumberFormat="1" applyFont="1" applyFill="1" applyBorder="1" applyAlignment="1" applyProtection="1">
      <alignment horizontal="justify" vertical="center"/>
    </xf>
    <xf numFmtId="9" fontId="17" fillId="8" borderId="14" xfId="0" applyNumberFormat="1" applyFont="1" applyFill="1" applyBorder="1" applyAlignment="1" applyProtection="1">
      <alignment horizontal="justify" vertical="center"/>
    </xf>
    <xf numFmtId="0" fontId="2" fillId="15" borderId="14" xfId="0" applyFont="1" applyFill="1" applyBorder="1" applyAlignment="1">
      <alignment horizontal="justify" vertical="center" wrapText="1"/>
    </xf>
    <xf numFmtId="0" fontId="2" fillId="15" borderId="7" xfId="0" applyFont="1" applyFill="1" applyBorder="1" applyAlignment="1">
      <alignment horizontal="justify" vertical="center" wrapText="1"/>
    </xf>
    <xf numFmtId="0" fontId="2" fillId="0" borderId="0" xfId="0" applyFont="1" applyBorder="1" applyAlignment="1" applyProtection="1">
      <alignment horizontal="left" vertical="center" wrapText="1"/>
    </xf>
    <xf numFmtId="0" fontId="2" fillId="14" borderId="7" xfId="0" applyFont="1" applyFill="1" applyBorder="1" applyAlignment="1" applyProtection="1">
      <alignment horizontal="center" vertical="center" wrapText="1"/>
    </xf>
    <xf numFmtId="0" fontId="2" fillId="15" borderId="41" xfId="0" applyFont="1" applyFill="1" applyBorder="1" applyAlignment="1">
      <alignment horizontal="center" vertical="center" wrapText="1"/>
    </xf>
    <xf numFmtId="0" fontId="2" fillId="15" borderId="35" xfId="0" applyFont="1" applyFill="1" applyBorder="1" applyAlignment="1">
      <alignment horizontal="center" vertical="center" wrapText="1"/>
    </xf>
    <xf numFmtId="0" fontId="2" fillId="14" borderId="7" xfId="0" applyFont="1" applyFill="1" applyBorder="1" applyAlignment="1" applyProtection="1">
      <alignment horizontal="justify" vertical="center" wrapText="1"/>
    </xf>
    <xf numFmtId="0" fontId="2" fillId="14" borderId="14" xfId="0" applyFont="1" applyFill="1" applyBorder="1" applyAlignment="1" applyProtection="1">
      <alignment horizontal="justify" vertical="center" wrapText="1"/>
    </xf>
    <xf numFmtId="0" fontId="1" fillId="20" borderId="9" xfId="0" applyFont="1" applyFill="1" applyBorder="1" applyAlignment="1" applyProtection="1">
      <alignment horizontal="left" vertical="center" wrapText="1"/>
    </xf>
    <xf numFmtId="0" fontId="1" fillId="3" borderId="54" xfId="0" applyFont="1" applyFill="1" applyBorder="1" applyAlignment="1" applyProtection="1">
      <alignment horizontal="left" vertical="center" wrapText="1"/>
    </xf>
    <xf numFmtId="167" fontId="2" fillId="21" borderId="7" xfId="0" applyNumberFormat="1" applyFont="1" applyFill="1" applyBorder="1" applyAlignment="1" applyProtection="1">
      <alignment horizontal="center" vertical="center" wrapText="1"/>
    </xf>
    <xf numFmtId="9" fontId="2" fillId="14" borderId="7" xfId="0" applyNumberFormat="1" applyFont="1" applyFill="1" applyBorder="1" applyAlignment="1" applyProtection="1">
      <alignment horizontal="center" vertical="center" wrapText="1"/>
    </xf>
    <xf numFmtId="1" fontId="2" fillId="14" borderId="7" xfId="0" applyNumberFormat="1" applyFont="1" applyFill="1" applyBorder="1" applyAlignment="1" applyProtection="1">
      <alignment horizontal="center" vertical="center" wrapText="1"/>
    </xf>
    <xf numFmtId="167" fontId="2" fillId="0" borderId="14" xfId="0" applyNumberFormat="1" applyFont="1" applyBorder="1" applyAlignment="1">
      <alignment horizontal="center" vertical="center" wrapText="1"/>
    </xf>
    <xf numFmtId="1" fontId="2" fillId="14" borderId="14" xfId="0" applyNumberFormat="1" applyFont="1" applyFill="1" applyBorder="1" applyAlignment="1" applyProtection="1">
      <alignment horizontal="center" vertical="center" wrapText="1"/>
    </xf>
    <xf numFmtId="0" fontId="2" fillId="14" borderId="14" xfId="0" applyFont="1" applyFill="1" applyBorder="1" applyAlignment="1" applyProtection="1">
      <alignment horizontal="left" vertical="center" wrapText="1"/>
    </xf>
    <xf numFmtId="0" fontId="2" fillId="14" borderId="7" xfId="0" applyFont="1" applyFill="1" applyBorder="1" applyAlignment="1" applyProtection="1">
      <alignment horizontal="center" vertical="center" wrapText="1"/>
    </xf>
    <xf numFmtId="0" fontId="2" fillId="15" borderId="41" xfId="0" applyFont="1" applyFill="1" applyBorder="1" applyAlignment="1">
      <alignment horizontal="center" vertical="center" wrapText="1"/>
    </xf>
    <xf numFmtId="0" fontId="2" fillId="15" borderId="7" xfId="0" applyFont="1" applyFill="1" applyBorder="1" applyAlignment="1">
      <alignment horizontal="justify" vertical="center" wrapText="1"/>
    </xf>
    <xf numFmtId="0" fontId="2" fillId="14" borderId="7" xfId="0" applyFont="1" applyFill="1" applyBorder="1" applyAlignment="1" applyProtection="1">
      <alignment horizontal="justify" vertical="center" wrapText="1"/>
    </xf>
    <xf numFmtId="0" fontId="2" fillId="15" borderId="7" xfId="0" applyFont="1" applyFill="1" applyBorder="1" applyAlignment="1">
      <alignment horizontal="justify" vertical="center" wrapText="1"/>
    </xf>
    <xf numFmtId="0" fontId="2" fillId="14" borderId="7" xfId="0" applyFont="1" applyFill="1" applyBorder="1" applyAlignment="1" applyProtection="1">
      <alignment horizontal="justify" vertical="center" wrapText="1"/>
    </xf>
    <xf numFmtId="0" fontId="2" fillId="14" borderId="7" xfId="0" applyFont="1" applyFill="1" applyBorder="1" applyAlignment="1" applyProtection="1">
      <alignment horizontal="center" vertical="center" wrapText="1"/>
    </xf>
    <xf numFmtId="9" fontId="2" fillId="14" borderId="7" xfId="4" applyFont="1" applyFill="1" applyBorder="1" applyAlignment="1" applyProtection="1">
      <alignment horizontal="center" vertical="center" wrapText="1"/>
    </xf>
    <xf numFmtId="0" fontId="2" fillId="14" borderId="12" xfId="0" applyFont="1" applyFill="1" applyBorder="1" applyAlignment="1" applyProtection="1">
      <alignment horizontal="justify" vertical="center" wrapText="1"/>
    </xf>
    <xf numFmtId="0" fontId="2" fillId="14" borderId="7" xfId="0" applyFont="1" applyFill="1" applyBorder="1" applyAlignment="1" applyProtection="1">
      <alignment horizontal="justify" vertical="center" wrapText="1"/>
    </xf>
    <xf numFmtId="0" fontId="2" fillId="14" borderId="12" xfId="0" applyFont="1" applyFill="1" applyBorder="1" applyAlignment="1" applyProtection="1">
      <alignment horizontal="center" vertical="center" wrapText="1"/>
    </xf>
    <xf numFmtId="0" fontId="2" fillId="14" borderId="7" xfId="0" applyFont="1" applyFill="1" applyBorder="1" applyAlignment="1" applyProtection="1">
      <alignment horizontal="center" vertical="center" wrapText="1"/>
    </xf>
    <xf numFmtId="0" fontId="2" fillId="15" borderId="41" xfId="0" applyFont="1" applyFill="1" applyBorder="1" applyAlignment="1">
      <alignment horizontal="center" vertical="center" wrapText="1"/>
    </xf>
    <xf numFmtId="0" fontId="2" fillId="15" borderId="7" xfId="0" applyFont="1" applyFill="1" applyBorder="1" applyAlignment="1">
      <alignment horizontal="justify" vertical="center" wrapText="1"/>
    </xf>
    <xf numFmtId="0" fontId="17" fillId="0" borderId="0" xfId="0" applyFont="1" applyProtection="1"/>
    <xf numFmtId="0" fontId="39" fillId="14" borderId="53" xfId="0" applyFont="1" applyFill="1" applyBorder="1" applyAlignment="1" applyProtection="1">
      <alignment horizontal="center"/>
    </xf>
    <xf numFmtId="167" fontId="40" fillId="14" borderId="53" xfId="0" applyNumberFormat="1" applyFont="1" applyFill="1" applyBorder="1" applyAlignment="1" applyProtection="1">
      <alignment horizontal="center"/>
    </xf>
    <xf numFmtId="14" fontId="17" fillId="2" borderId="0" xfId="0" applyNumberFormat="1"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7" fillId="19" borderId="0" xfId="0" applyFont="1" applyFill="1" applyProtection="1"/>
    <xf numFmtId="0" fontId="17" fillId="19" borderId="5" xfId="0" applyFont="1" applyFill="1" applyBorder="1" applyAlignment="1" applyProtection="1">
      <alignment horizontal="center" vertical="center" wrapText="1"/>
    </xf>
    <xf numFmtId="0" fontId="17" fillId="19" borderId="3" xfId="0" applyFont="1" applyFill="1" applyBorder="1" applyAlignment="1" applyProtection="1">
      <alignment horizontal="center" vertical="center" wrapText="1"/>
    </xf>
    <xf numFmtId="0" fontId="17" fillId="15" borderId="38" xfId="0" applyFont="1" applyFill="1" applyBorder="1" applyAlignment="1">
      <alignment horizontal="center" vertical="center" wrapText="1"/>
    </xf>
    <xf numFmtId="0" fontId="17" fillId="15" borderId="12" xfId="0" applyFont="1" applyFill="1" applyBorder="1" applyAlignment="1">
      <alignment horizontal="justify" vertical="center" wrapText="1"/>
    </xf>
    <xf numFmtId="167" fontId="17" fillId="21" borderId="7" xfId="0" applyNumberFormat="1" applyFont="1" applyFill="1" applyBorder="1" applyAlignment="1" applyProtection="1">
      <alignment horizontal="center" vertical="center" wrapText="1"/>
    </xf>
    <xf numFmtId="1" fontId="17" fillId="9" borderId="12" xfId="0" applyNumberFormat="1" applyFont="1" applyFill="1" applyBorder="1" applyAlignment="1" applyProtection="1">
      <alignment horizontal="center" vertical="center"/>
    </xf>
    <xf numFmtId="0" fontId="17" fillId="8" borderId="12" xfId="0" applyFont="1" applyFill="1" applyBorder="1" applyAlignment="1" applyProtection="1">
      <alignment horizontal="center" vertical="center" wrapText="1"/>
    </xf>
    <xf numFmtId="9" fontId="17" fillId="9" borderId="12" xfId="4" applyFont="1" applyFill="1" applyBorder="1" applyAlignment="1" applyProtection="1">
      <alignment horizontal="center" vertical="center" wrapText="1"/>
    </xf>
    <xf numFmtId="2" fontId="17" fillId="9" borderId="12" xfId="0" applyNumberFormat="1" applyFont="1" applyFill="1" applyBorder="1" applyAlignment="1" applyProtection="1">
      <alignment horizontal="center" vertical="center" wrapText="1"/>
    </xf>
    <xf numFmtId="0" fontId="17" fillId="9" borderId="12" xfId="0" applyFont="1" applyFill="1" applyBorder="1" applyAlignment="1" applyProtection="1">
      <alignment horizontal="center" vertical="center" wrapText="1"/>
    </xf>
    <xf numFmtId="0" fontId="17" fillId="0" borderId="12" xfId="0" applyFont="1" applyFill="1" applyBorder="1" applyAlignment="1" applyProtection="1">
      <alignment horizontal="center" vertical="center" wrapText="1"/>
    </xf>
    <xf numFmtId="0" fontId="20" fillId="8" borderId="12" xfId="0" applyFont="1" applyFill="1" applyBorder="1" applyAlignment="1" applyProtection="1">
      <alignment horizontal="center" vertical="center" wrapText="1"/>
    </xf>
    <xf numFmtId="0" fontId="17" fillId="0" borderId="12" xfId="0" applyFont="1" applyBorder="1" applyAlignment="1" applyProtection="1">
      <alignment horizontal="center" vertical="center"/>
    </xf>
    <xf numFmtId="0" fontId="17" fillId="0" borderId="13" xfId="0" applyFont="1" applyBorder="1" applyAlignment="1" applyProtection="1">
      <alignment horizontal="center" vertical="center"/>
    </xf>
    <xf numFmtId="0" fontId="17" fillId="15" borderId="41" xfId="0" applyFont="1" applyFill="1" applyBorder="1" applyAlignment="1">
      <alignment horizontal="center" vertical="center" wrapText="1"/>
    </xf>
    <xf numFmtId="0" fontId="17" fillId="15" borderId="7" xfId="0" applyFont="1" applyFill="1" applyBorder="1" applyAlignment="1">
      <alignment horizontal="justify" vertical="center" wrapText="1"/>
    </xf>
    <xf numFmtId="0" fontId="17" fillId="14" borderId="7" xfId="0" applyFont="1" applyFill="1" applyBorder="1" applyAlignment="1" applyProtection="1">
      <alignment horizontal="justify" vertical="center" wrapText="1"/>
    </xf>
    <xf numFmtId="0" fontId="17" fillId="14" borderId="7" xfId="0" applyFont="1" applyFill="1" applyBorder="1" applyAlignment="1" applyProtection="1">
      <alignment horizontal="center" vertical="center" wrapText="1"/>
    </xf>
    <xf numFmtId="1" fontId="17" fillId="9" borderId="7" xfId="0" applyNumberFormat="1" applyFont="1" applyFill="1" applyBorder="1" applyAlignment="1" applyProtection="1">
      <alignment horizontal="center" vertical="center"/>
    </xf>
    <xf numFmtId="0" fontId="17" fillId="8" borderId="7" xfId="0" applyFont="1" applyFill="1" applyBorder="1" applyAlignment="1" applyProtection="1">
      <alignment horizontal="center" vertical="center" wrapText="1"/>
    </xf>
    <xf numFmtId="9" fontId="17" fillId="9" borderId="7" xfId="4" applyFont="1" applyFill="1" applyBorder="1" applyAlignment="1" applyProtection="1">
      <alignment horizontal="center" vertical="center" wrapText="1"/>
    </xf>
    <xf numFmtId="2" fontId="17" fillId="9" borderId="7" xfId="0" applyNumberFormat="1" applyFont="1" applyFill="1" applyBorder="1" applyAlignment="1" applyProtection="1">
      <alignment horizontal="center" vertical="center" wrapText="1"/>
    </xf>
    <xf numFmtId="0" fontId="17" fillId="9" borderId="7" xfId="0" applyFont="1" applyFill="1" applyBorder="1" applyAlignment="1" applyProtection="1">
      <alignment horizontal="center" vertical="center" wrapText="1"/>
    </xf>
    <xf numFmtId="0" fontId="17" fillId="0" borderId="7" xfId="0" applyFont="1" applyFill="1" applyBorder="1" applyAlignment="1" applyProtection="1">
      <alignment horizontal="center" vertical="center" wrapText="1"/>
    </xf>
    <xf numFmtId="0" fontId="20" fillId="8" borderId="7" xfId="0" applyFont="1" applyFill="1" applyBorder="1" applyAlignment="1" applyProtection="1">
      <alignment horizontal="center" vertical="center" wrapText="1"/>
    </xf>
    <xf numFmtId="0" fontId="17" fillId="0" borderId="7" xfId="0" applyFont="1" applyBorder="1" applyAlignment="1" applyProtection="1">
      <alignment horizontal="center" vertical="center"/>
    </xf>
    <xf numFmtId="0" fontId="17" fillId="0" borderId="21" xfId="0" applyFont="1" applyBorder="1" applyAlignment="1" applyProtection="1">
      <alignment horizontal="center" vertical="center"/>
    </xf>
    <xf numFmtId="1" fontId="17" fillId="9" borderId="7" xfId="0" applyNumberFormat="1" applyFont="1" applyFill="1" applyBorder="1" applyAlignment="1" applyProtection="1">
      <alignment horizontal="center" vertical="center" wrapText="1"/>
    </xf>
    <xf numFmtId="1" fontId="17" fillId="14" borderId="7" xfId="0" applyNumberFormat="1" applyFont="1" applyFill="1" applyBorder="1" applyAlignment="1" applyProtection="1">
      <alignment horizontal="center" vertical="center" wrapText="1"/>
    </xf>
    <xf numFmtId="9" fontId="17" fillId="8" borderId="7" xfId="0" applyNumberFormat="1" applyFont="1" applyFill="1" applyBorder="1" applyAlignment="1" applyProtection="1">
      <alignment horizontal="center" vertical="center" wrapText="1"/>
    </xf>
    <xf numFmtId="9" fontId="41" fillId="14" borderId="7" xfId="0" applyNumberFormat="1" applyFont="1" applyFill="1" applyBorder="1" applyAlignment="1" applyProtection="1">
      <alignment horizontal="justify" vertical="center" wrapText="1"/>
    </xf>
    <xf numFmtId="0" fontId="17" fillId="15" borderId="35" xfId="0" applyFont="1" applyFill="1" applyBorder="1" applyAlignment="1">
      <alignment horizontal="center" vertical="center" wrapText="1"/>
    </xf>
    <xf numFmtId="0" fontId="17" fillId="15" borderId="14" xfId="0" applyFont="1" applyFill="1" applyBorder="1" applyAlignment="1">
      <alignment horizontal="justify" vertical="center" wrapText="1"/>
    </xf>
    <xf numFmtId="0" fontId="17" fillId="14" borderId="14" xfId="0" applyFont="1" applyFill="1" applyBorder="1" applyAlignment="1" applyProtection="1">
      <alignment horizontal="justify" vertical="center" wrapText="1"/>
    </xf>
    <xf numFmtId="0" fontId="17" fillId="0" borderId="14" xfId="0" applyFont="1" applyFill="1" applyBorder="1" applyAlignment="1" applyProtection="1">
      <alignment horizontal="center" vertical="center" wrapText="1"/>
    </xf>
    <xf numFmtId="1" fontId="17" fillId="14" borderId="14" xfId="0" applyNumberFormat="1" applyFont="1" applyFill="1" applyBorder="1" applyAlignment="1" applyProtection="1">
      <alignment horizontal="center" vertical="center" wrapText="1"/>
    </xf>
    <xf numFmtId="167" fontId="17" fillId="0" borderId="14" xfId="0" applyNumberFormat="1" applyFont="1" applyBorder="1" applyAlignment="1">
      <alignment horizontal="center" vertical="center" wrapText="1"/>
    </xf>
    <xf numFmtId="0" fontId="17" fillId="14" borderId="14" xfId="0" applyFont="1" applyFill="1" applyBorder="1" applyAlignment="1" applyProtection="1">
      <alignment horizontal="left" vertical="center" wrapText="1"/>
    </xf>
    <xf numFmtId="0" fontId="17" fillId="14" borderId="14" xfId="0" applyFont="1" applyFill="1" applyBorder="1" applyAlignment="1" applyProtection="1">
      <alignment horizontal="center" vertical="center" wrapText="1"/>
    </xf>
    <xf numFmtId="9" fontId="17" fillId="14" borderId="14" xfId="4" applyFont="1" applyFill="1" applyBorder="1" applyAlignment="1" applyProtection="1">
      <alignment horizontal="center" vertical="center" wrapText="1"/>
    </xf>
    <xf numFmtId="0" fontId="20" fillId="14" borderId="14" xfId="0" applyFont="1" applyFill="1" applyBorder="1" applyAlignment="1" applyProtection="1">
      <alignment horizontal="center" vertical="center" wrapText="1"/>
    </xf>
    <xf numFmtId="0" fontId="17" fillId="14" borderId="14" xfId="0" applyFont="1" applyFill="1" applyBorder="1" applyAlignment="1" applyProtection="1">
      <alignment horizontal="center" vertical="center"/>
    </xf>
    <xf numFmtId="0" fontId="17" fillId="14" borderId="15" xfId="0" applyFont="1" applyFill="1" applyBorder="1" applyAlignment="1" applyProtection="1">
      <alignment horizontal="center" vertical="center"/>
    </xf>
    <xf numFmtId="0" fontId="20" fillId="20" borderId="9" xfId="0" applyFont="1" applyFill="1" applyBorder="1" applyAlignment="1" applyProtection="1">
      <alignment horizontal="left" vertical="center" wrapText="1"/>
    </xf>
    <xf numFmtId="0" fontId="20" fillId="3" borderId="54" xfId="0" applyFont="1" applyFill="1" applyBorder="1" applyAlignment="1" applyProtection="1">
      <alignment horizontal="left" vertical="center" wrapText="1"/>
    </xf>
    <xf numFmtId="0" fontId="20" fillId="19" borderId="54" xfId="0" applyFont="1" applyFill="1" applyBorder="1" applyAlignment="1" applyProtection="1">
      <alignment horizontal="left" vertical="center" wrapText="1"/>
    </xf>
    <xf numFmtId="2" fontId="17" fillId="19" borderId="54" xfId="0" applyNumberFormat="1" applyFont="1" applyFill="1" applyBorder="1" applyAlignment="1" applyProtection="1">
      <alignment horizontal="center" vertical="center" wrapText="1"/>
    </xf>
    <xf numFmtId="0" fontId="17" fillId="19" borderId="55" xfId="0" applyFont="1" applyFill="1" applyBorder="1" applyAlignment="1" applyProtection="1">
      <alignment horizontal="center" vertical="center" wrapText="1"/>
    </xf>
    <xf numFmtId="0" fontId="17" fillId="19" borderId="56" xfId="0" applyFont="1" applyFill="1" applyBorder="1" applyAlignment="1" applyProtection="1">
      <alignment horizontal="center" vertical="center" wrapText="1"/>
    </xf>
    <xf numFmtId="0" fontId="17" fillId="19" borderId="43" xfId="0" applyFont="1" applyFill="1" applyBorder="1" applyProtection="1"/>
    <xf numFmtId="0" fontId="17" fillId="0" borderId="0" xfId="0" applyFont="1" applyAlignment="1" applyProtection="1">
      <alignment horizontal="center"/>
    </xf>
    <xf numFmtId="0" fontId="17" fillId="0" borderId="0" xfId="0" applyFont="1" applyBorder="1" applyAlignment="1" applyProtection="1">
      <alignment horizontal="left" vertical="center" wrapText="1"/>
    </xf>
    <xf numFmtId="0" fontId="17" fillId="0" borderId="0" xfId="0" applyFont="1" applyBorder="1" applyAlignment="1" applyProtection="1">
      <alignment horizontal="center" vertical="center" wrapText="1"/>
    </xf>
    <xf numFmtId="0" fontId="17" fillId="2" borderId="0" xfId="0" applyFont="1" applyFill="1" applyProtection="1"/>
    <xf numFmtId="0" fontId="17" fillId="2" borderId="0" xfId="0" applyFont="1" applyFill="1" applyAlignment="1" applyProtection="1">
      <alignment horizontal="center"/>
    </xf>
    <xf numFmtId="0" fontId="17" fillId="0" borderId="9" xfId="0" applyFont="1" applyBorder="1" applyAlignment="1" applyProtection="1">
      <alignment horizontal="center" vertical="center" wrapText="1"/>
    </xf>
    <xf numFmtId="0" fontId="17" fillId="0" borderId="4" xfId="0" applyFont="1" applyBorder="1" applyAlignment="1" applyProtection="1">
      <alignment horizontal="center" vertical="center" wrapText="1"/>
    </xf>
    <xf numFmtId="0" fontId="17" fillId="0" borderId="4" xfId="0" applyFont="1" applyBorder="1" applyProtection="1"/>
    <xf numFmtId="0" fontId="17" fillId="0" borderId="0" xfId="0" applyFont="1" applyBorder="1" applyAlignment="1" applyProtection="1">
      <alignment horizontal="left"/>
    </xf>
    <xf numFmtId="0" fontId="17" fillId="4" borderId="10" xfId="0" applyFont="1" applyFill="1" applyBorder="1" applyAlignment="1" applyProtection="1">
      <alignment horizontal="center"/>
    </xf>
    <xf numFmtId="0" fontId="17" fillId="0" borderId="26" xfId="0" applyFont="1" applyBorder="1" applyAlignment="1" applyProtection="1">
      <alignment horizontal="center" vertical="center" wrapText="1"/>
    </xf>
    <xf numFmtId="0" fontId="17" fillId="6" borderId="10" xfId="0" applyFont="1" applyFill="1" applyBorder="1" applyAlignment="1" applyProtection="1">
      <alignment horizontal="center"/>
    </xf>
    <xf numFmtId="0" fontId="17" fillId="7" borderId="10" xfId="0" applyFont="1" applyFill="1" applyBorder="1" applyAlignment="1" applyProtection="1">
      <alignment horizontal="center"/>
    </xf>
    <xf numFmtId="0" fontId="17" fillId="3" borderId="10" xfId="0" applyFont="1" applyFill="1" applyBorder="1" applyAlignment="1" applyProtection="1">
      <alignment horizontal="center"/>
    </xf>
    <xf numFmtId="0" fontId="17" fillId="0" borderId="0" xfId="0" applyFont="1" applyAlignment="1" applyProtection="1"/>
    <xf numFmtId="0" fontId="20" fillId="0" borderId="0" xfId="0" applyFont="1" applyBorder="1" applyAlignment="1" applyProtection="1">
      <alignment horizontal="center"/>
    </xf>
    <xf numFmtId="0" fontId="2" fillId="14" borderId="64" xfId="0" applyFont="1" applyFill="1" applyBorder="1" applyAlignment="1" applyProtection="1">
      <alignment horizontal="center" vertical="center" wrapText="1"/>
    </xf>
    <xf numFmtId="0" fontId="2" fillId="14" borderId="12" xfId="0" applyFont="1" applyFill="1" applyBorder="1" applyAlignment="1" applyProtection="1">
      <alignment horizontal="center" vertical="center" wrapText="1"/>
    </xf>
    <xf numFmtId="0" fontId="2" fillId="25" borderId="7" xfId="0" applyFont="1" applyFill="1" applyBorder="1" applyAlignment="1" applyProtection="1">
      <alignment horizontal="justify" vertical="center" wrapText="1"/>
    </xf>
    <xf numFmtId="0" fontId="19" fillId="16" borderId="69" xfId="1" applyFont="1" applyFill="1" applyBorder="1" applyAlignment="1" applyProtection="1">
      <alignment horizontal="center"/>
    </xf>
    <xf numFmtId="0" fontId="19" fillId="16" borderId="70" xfId="1" applyFont="1" applyFill="1" applyBorder="1" applyAlignment="1" applyProtection="1">
      <alignment horizontal="center"/>
    </xf>
    <xf numFmtId="0" fontId="19" fillId="16" borderId="71" xfId="1" applyFont="1" applyFill="1" applyBorder="1" applyAlignment="1" applyProtection="1">
      <alignment horizontal="center"/>
    </xf>
    <xf numFmtId="0" fontId="18" fillId="7" borderId="2" xfId="0" applyFont="1" applyFill="1" applyBorder="1" applyAlignment="1">
      <alignment horizontal="center" vertical="center" wrapText="1"/>
    </xf>
    <xf numFmtId="0" fontId="18" fillId="7" borderId="43" xfId="0" applyFont="1" applyFill="1" applyBorder="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horizontal="center"/>
    </xf>
    <xf numFmtId="167" fontId="18" fillId="0" borderId="0" xfId="0" applyNumberFormat="1" applyFont="1" applyAlignment="1">
      <alignment horizontal="center"/>
    </xf>
    <xf numFmtId="0" fontId="18" fillId="7" borderId="5" xfId="0" applyFont="1" applyFill="1" applyBorder="1" applyAlignment="1">
      <alignment horizontal="center" vertical="center" wrapText="1"/>
    </xf>
    <xf numFmtId="0" fontId="18" fillId="7" borderId="57" xfId="0" applyFont="1" applyFill="1" applyBorder="1" applyAlignment="1">
      <alignment horizontal="center" vertical="center" wrapText="1"/>
    </xf>
    <xf numFmtId="0" fontId="21" fillId="7" borderId="44" xfId="0" applyFont="1" applyFill="1" applyBorder="1" applyAlignment="1">
      <alignment horizontal="center" vertical="center" wrapText="1"/>
    </xf>
    <xf numFmtId="0" fontId="18" fillId="7" borderId="10" xfId="0" applyFont="1" applyFill="1" applyBorder="1" applyAlignment="1">
      <alignment horizontal="center"/>
    </xf>
    <xf numFmtId="0" fontId="18" fillId="7" borderId="20" xfId="0" applyFont="1" applyFill="1" applyBorder="1" applyAlignment="1">
      <alignment horizontal="center"/>
    </xf>
    <xf numFmtId="0" fontId="18" fillId="7" borderId="45" xfId="0" applyFont="1" applyFill="1" applyBorder="1" applyAlignment="1">
      <alignment horizontal="center"/>
    </xf>
    <xf numFmtId="0" fontId="18" fillId="7" borderId="38" xfId="0" applyFont="1" applyFill="1" applyBorder="1" applyAlignment="1">
      <alignment horizontal="center" vertical="center" wrapText="1"/>
    </xf>
    <xf numFmtId="0" fontId="18" fillId="7" borderId="13" xfId="0" applyFont="1" applyFill="1" applyBorder="1" applyAlignment="1">
      <alignment horizontal="center" vertical="center" wrapText="1"/>
    </xf>
    <xf numFmtId="0" fontId="21" fillId="15" borderId="22" xfId="0" applyFont="1" applyFill="1" applyBorder="1" applyAlignment="1">
      <alignment horizontal="justify" vertical="center" wrapText="1"/>
    </xf>
    <xf numFmtId="0" fontId="21" fillId="15" borderId="54" xfId="0" applyFont="1" applyFill="1" applyBorder="1" applyAlignment="1">
      <alignment horizontal="justify" vertical="center" wrapText="1"/>
    </xf>
    <xf numFmtId="0" fontId="2" fillId="14" borderId="22" xfId="0" applyFont="1" applyFill="1" applyBorder="1" applyAlignment="1" applyProtection="1">
      <alignment horizontal="justify" vertical="center" wrapText="1"/>
    </xf>
    <xf numFmtId="0" fontId="2" fillId="14" borderId="54" xfId="0" applyFont="1" applyFill="1" applyBorder="1" applyAlignment="1" applyProtection="1">
      <alignment horizontal="justify" vertical="center" wrapText="1"/>
    </xf>
    <xf numFmtId="0" fontId="2" fillId="15" borderId="51" xfId="0" applyFont="1" applyFill="1" applyBorder="1" applyAlignment="1">
      <alignment horizontal="center" vertical="center" wrapText="1"/>
    </xf>
    <xf numFmtId="0" fontId="2" fillId="15" borderId="62" xfId="0" applyFont="1" applyFill="1" applyBorder="1" applyAlignment="1">
      <alignment horizontal="center" vertical="center" wrapText="1"/>
    </xf>
    <xf numFmtId="1" fontId="2" fillId="15" borderId="22" xfId="0" applyNumberFormat="1" applyFont="1" applyFill="1" applyBorder="1" applyAlignment="1">
      <alignment horizontal="center" vertical="center"/>
    </xf>
    <xf numFmtId="1" fontId="2" fillId="15" borderId="54" xfId="0" applyNumberFormat="1" applyFont="1" applyFill="1" applyBorder="1" applyAlignment="1">
      <alignment horizontal="center" vertical="center"/>
    </xf>
    <xf numFmtId="0" fontId="2" fillId="2" borderId="11" xfId="0" applyFont="1" applyFill="1" applyBorder="1" applyAlignment="1" applyProtection="1">
      <alignment horizontal="justify" vertical="center" wrapText="1"/>
    </xf>
    <xf numFmtId="0" fontId="2" fillId="15" borderId="61" xfId="0" applyFont="1" applyFill="1" applyBorder="1" applyAlignment="1">
      <alignment horizontal="center" vertical="center" wrapText="1"/>
    </xf>
    <xf numFmtId="1" fontId="2" fillId="15" borderId="11" xfId="0" applyNumberFormat="1" applyFont="1" applyFill="1" applyBorder="1" applyAlignment="1">
      <alignment horizontal="center" vertical="center"/>
    </xf>
    <xf numFmtId="0" fontId="21" fillId="15" borderId="11" xfId="0" applyFont="1" applyFill="1" applyBorder="1" applyAlignment="1">
      <alignment horizontal="justify" vertical="center" wrapText="1"/>
    </xf>
    <xf numFmtId="0" fontId="2" fillId="0" borderId="22" xfId="0" applyFont="1" applyBorder="1" applyAlignment="1">
      <alignment horizontal="justify" vertical="center" wrapText="1"/>
    </xf>
    <xf numFmtId="0" fontId="2" fillId="0" borderId="54" xfId="0" applyFont="1" applyBorder="1" applyAlignment="1">
      <alignment horizontal="justify" vertical="center" wrapText="1"/>
    </xf>
    <xf numFmtId="0" fontId="31" fillId="14" borderId="22" xfId="0" applyFont="1" applyFill="1" applyBorder="1" applyAlignment="1" applyProtection="1">
      <alignment horizontal="justify" vertical="center" wrapText="1"/>
      <protection locked="0"/>
    </xf>
    <xf numFmtId="0" fontId="31" fillId="14" borderId="54" xfId="0" applyFont="1" applyFill="1" applyBorder="1" applyAlignment="1" applyProtection="1">
      <alignment horizontal="justify" vertical="center" wrapText="1"/>
      <protection locked="0"/>
    </xf>
    <xf numFmtId="0" fontId="2" fillId="0" borderId="26" xfId="0" applyFont="1" applyBorder="1" applyAlignment="1" applyProtection="1">
      <alignment horizontal="center" vertical="center" wrapText="1"/>
    </xf>
    <xf numFmtId="0" fontId="1" fillId="13" borderId="38" xfId="0" applyFont="1" applyFill="1" applyBorder="1" applyAlignment="1">
      <alignment horizontal="center" vertical="center" wrapText="1"/>
    </xf>
    <xf numFmtId="0" fontId="1" fillId="13" borderId="35" xfId="0" applyFont="1" applyFill="1" applyBorder="1" applyAlignment="1">
      <alignment horizontal="center" vertical="center" wrapText="1"/>
    </xf>
    <xf numFmtId="0" fontId="2" fillId="13" borderId="12" xfId="0" applyFont="1" applyFill="1" applyBorder="1" applyAlignment="1">
      <alignment horizontal="center" vertical="center" wrapText="1"/>
    </xf>
    <xf numFmtId="0" fontId="2" fillId="13" borderId="14" xfId="0" applyFont="1" applyFill="1" applyBorder="1" applyAlignment="1">
      <alignment horizontal="center" vertical="center" wrapText="1"/>
    </xf>
    <xf numFmtId="0" fontId="2" fillId="13" borderId="12" xfId="0" applyFont="1" applyFill="1" applyBorder="1" applyAlignment="1">
      <alignment horizontal="justify" vertical="center" wrapText="1"/>
    </xf>
    <xf numFmtId="0" fontId="2" fillId="13" borderId="14" xfId="0" applyFont="1" applyFill="1" applyBorder="1" applyAlignment="1">
      <alignment horizontal="justify" vertical="center" wrapText="1"/>
    </xf>
    <xf numFmtId="0" fontId="2" fillId="13" borderId="7" xfId="0" applyFont="1" applyFill="1" applyBorder="1" applyAlignment="1">
      <alignment horizontal="justify" vertical="center" wrapText="1"/>
    </xf>
    <xf numFmtId="0" fontId="1" fillId="13" borderId="38" xfId="0" applyFont="1" applyFill="1" applyBorder="1" applyAlignment="1" applyProtection="1">
      <alignment horizontal="center" vertical="center" wrapText="1"/>
    </xf>
    <xf numFmtId="0" fontId="1" fillId="13" borderId="41" xfId="0" applyFont="1" applyFill="1" applyBorder="1" applyAlignment="1" applyProtection="1">
      <alignment horizontal="center" vertical="center" wrapText="1"/>
    </xf>
    <xf numFmtId="0" fontId="1" fillId="13" borderId="35" xfId="0" applyFont="1" applyFill="1" applyBorder="1" applyAlignment="1" applyProtection="1">
      <alignment horizontal="center" vertical="center" wrapText="1"/>
    </xf>
    <xf numFmtId="0" fontId="2" fillId="13" borderId="12" xfId="0" applyFont="1" applyFill="1" applyBorder="1" applyAlignment="1" applyProtection="1">
      <alignment horizontal="center" vertical="center" wrapText="1"/>
    </xf>
    <xf numFmtId="0" fontId="2" fillId="13" borderId="7" xfId="0" applyFont="1" applyFill="1" applyBorder="1" applyAlignment="1" applyProtection="1">
      <alignment horizontal="center" vertical="center" wrapText="1"/>
    </xf>
    <xf numFmtId="0" fontId="2" fillId="13" borderId="14" xfId="0" applyFont="1" applyFill="1" applyBorder="1" applyAlignment="1" applyProtection="1">
      <alignment horizontal="center" vertical="center" wrapText="1"/>
    </xf>
    <xf numFmtId="0" fontId="2" fillId="0" borderId="12" xfId="0" applyFont="1" applyFill="1" applyBorder="1" applyAlignment="1" applyProtection="1">
      <alignment horizontal="justify" vertical="center" wrapText="1"/>
      <protection locked="0"/>
    </xf>
    <xf numFmtId="0" fontId="2" fillId="0" borderId="7" xfId="0" applyFont="1" applyFill="1" applyBorder="1" applyAlignment="1" applyProtection="1">
      <alignment horizontal="justify" vertical="center" wrapText="1"/>
      <protection locked="0"/>
    </xf>
    <xf numFmtId="0" fontId="2" fillId="0" borderId="14" xfId="0" applyFont="1" applyFill="1" applyBorder="1" applyAlignment="1" applyProtection="1">
      <alignment horizontal="justify" vertical="center" wrapText="1"/>
      <protection locked="0"/>
    </xf>
    <xf numFmtId="0" fontId="1" fillId="13" borderId="41" xfId="0" applyFont="1" applyFill="1" applyBorder="1" applyAlignment="1">
      <alignment horizontal="center" vertical="center" wrapText="1"/>
    </xf>
    <xf numFmtId="0" fontId="2" fillId="13" borderId="7" xfId="0" applyFont="1" applyFill="1" applyBorder="1" applyAlignment="1">
      <alignment horizontal="center" vertical="center" wrapText="1"/>
    </xf>
    <xf numFmtId="0" fontId="2" fillId="0" borderId="12" xfId="0" applyFont="1" applyFill="1" applyBorder="1" applyAlignment="1" applyProtection="1">
      <alignment horizontal="justify" vertical="center" wrapText="1"/>
    </xf>
    <xf numFmtId="0" fontId="2" fillId="0" borderId="7" xfId="0" applyFont="1" applyFill="1" applyBorder="1" applyAlignment="1" applyProtection="1">
      <alignment horizontal="justify" vertical="center" wrapText="1"/>
    </xf>
    <xf numFmtId="0" fontId="2" fillId="0" borderId="14" xfId="0" applyFont="1" applyFill="1" applyBorder="1" applyAlignment="1" applyProtection="1">
      <alignment horizontal="justify" vertical="center" wrapText="1"/>
    </xf>
    <xf numFmtId="0" fontId="38" fillId="13" borderId="12" xfId="0" applyFont="1" applyFill="1" applyBorder="1" applyAlignment="1" applyProtection="1">
      <alignment horizontal="justify" vertical="center" wrapText="1"/>
    </xf>
    <xf numFmtId="0" fontId="2" fillId="13" borderId="7" xfId="0" applyFont="1" applyFill="1" applyBorder="1" applyAlignment="1" applyProtection="1">
      <alignment horizontal="justify" vertical="center" wrapText="1"/>
    </xf>
    <xf numFmtId="0" fontId="2" fillId="13" borderId="14" xfId="0" applyFont="1" applyFill="1" applyBorder="1" applyAlignment="1" applyProtection="1">
      <alignment horizontal="justify" vertical="center" wrapText="1"/>
    </xf>
    <xf numFmtId="0" fontId="2" fillId="13" borderId="12" xfId="0" applyFont="1" applyFill="1" applyBorder="1" applyAlignment="1" applyProtection="1">
      <alignment horizontal="justify" vertical="center" wrapText="1"/>
    </xf>
    <xf numFmtId="0" fontId="2" fillId="12" borderId="12" xfId="0" applyFont="1" applyFill="1" applyBorder="1" applyAlignment="1">
      <alignment horizontal="justify" vertical="center" wrapText="1"/>
    </xf>
    <xf numFmtId="0" fontId="2" fillId="12" borderId="7" xfId="0" applyFont="1" applyFill="1" applyBorder="1" applyAlignment="1">
      <alignment horizontal="justify" vertical="center" wrapText="1"/>
    </xf>
    <xf numFmtId="0" fontId="2" fillId="12" borderId="14" xfId="0" applyFont="1" applyFill="1" applyBorder="1" applyAlignment="1">
      <alignment horizontal="justify" vertical="center" wrapText="1"/>
    </xf>
    <xf numFmtId="0" fontId="2" fillId="0" borderId="12" xfId="0" applyFont="1" applyFill="1" applyBorder="1" applyAlignment="1">
      <alignment horizontal="justify" vertical="center" wrapText="1"/>
    </xf>
    <xf numFmtId="0" fontId="2" fillId="0" borderId="7" xfId="0" applyFont="1" applyFill="1" applyBorder="1" applyAlignment="1">
      <alignment horizontal="justify" vertical="center" wrapText="1"/>
    </xf>
    <xf numFmtId="0" fontId="2" fillId="0" borderId="14" xfId="0" applyFont="1" applyFill="1" applyBorder="1" applyAlignment="1">
      <alignment horizontal="justify" vertical="center" wrapText="1"/>
    </xf>
    <xf numFmtId="0" fontId="2" fillId="15" borderId="38" xfId="0" applyFont="1" applyFill="1" applyBorder="1" applyAlignment="1">
      <alignment horizontal="center" vertical="center" wrapText="1"/>
    </xf>
    <xf numFmtId="0" fontId="2" fillId="15" borderId="35" xfId="0" applyFont="1" applyFill="1" applyBorder="1" applyAlignment="1">
      <alignment horizontal="center" vertical="center" wrapText="1"/>
    </xf>
    <xf numFmtId="0" fontId="2" fillId="15" borderId="12" xfId="0" applyFont="1" applyFill="1" applyBorder="1" applyAlignment="1">
      <alignment horizontal="center" vertical="center"/>
    </xf>
    <xf numFmtId="0" fontId="2" fillId="15" borderId="14" xfId="0" applyFont="1" applyFill="1" applyBorder="1" applyAlignment="1">
      <alignment horizontal="center" vertical="center"/>
    </xf>
    <xf numFmtId="0" fontId="2" fillId="15" borderId="12" xfId="0" applyFont="1" applyFill="1" applyBorder="1" applyAlignment="1">
      <alignment horizontal="justify" vertical="center" wrapText="1"/>
    </xf>
    <xf numFmtId="0" fontId="2" fillId="15" borderId="14" xfId="0" applyFont="1" applyFill="1" applyBorder="1" applyAlignment="1">
      <alignment horizontal="justify" vertical="center" wrapText="1"/>
    </xf>
    <xf numFmtId="0" fontId="2" fillId="13" borderId="35" xfId="0" applyFont="1" applyFill="1" applyBorder="1" applyAlignment="1">
      <alignment horizontal="center" vertical="center" wrapText="1"/>
    </xf>
    <xf numFmtId="0" fontId="1" fillId="2" borderId="0" xfId="0" applyFont="1" applyFill="1" applyBorder="1" applyAlignment="1" applyProtection="1">
      <alignment horizontal="center" vertical="center" wrapText="1"/>
    </xf>
    <xf numFmtId="0" fontId="1" fillId="2" borderId="27"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1" fillId="2" borderId="31" xfId="0" applyFont="1" applyFill="1" applyBorder="1" applyAlignment="1" applyProtection="1">
      <alignment horizontal="center" vertical="center" wrapText="1"/>
    </xf>
    <xf numFmtId="9" fontId="2" fillId="0" borderId="31" xfId="0" applyNumberFormat="1" applyFont="1" applyFill="1" applyBorder="1" applyAlignment="1" applyProtection="1">
      <alignment horizontal="center" vertical="center"/>
    </xf>
    <xf numFmtId="9" fontId="2" fillId="0" borderId="0" xfId="0" applyNumberFormat="1" applyFont="1" applyFill="1" applyBorder="1" applyAlignment="1" applyProtection="1">
      <alignment horizontal="center" vertical="center"/>
    </xf>
    <xf numFmtId="9" fontId="2" fillId="0" borderId="6" xfId="0" applyNumberFormat="1" applyFont="1" applyFill="1" applyBorder="1" applyAlignment="1" applyProtection="1">
      <alignment horizontal="center" vertical="center"/>
    </xf>
    <xf numFmtId="0" fontId="1" fillId="2" borderId="49"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2" fillId="6" borderId="51" xfId="0" applyFont="1" applyFill="1" applyBorder="1" applyAlignment="1" applyProtection="1">
      <alignment horizontal="center" vertical="center"/>
    </xf>
    <xf numFmtId="0" fontId="2" fillId="6" borderId="61" xfId="0" applyFont="1" applyFill="1" applyBorder="1" applyAlignment="1" applyProtection="1">
      <alignment horizontal="center" vertical="center"/>
    </xf>
    <xf numFmtId="0" fontId="2" fillId="6" borderId="62" xfId="0" applyFont="1" applyFill="1" applyBorder="1" applyAlignment="1" applyProtection="1">
      <alignment horizontal="center" vertical="center"/>
    </xf>
    <xf numFmtId="0" fontId="2" fillId="6" borderId="22" xfId="0" applyFont="1" applyFill="1" applyBorder="1" applyAlignment="1" applyProtection="1">
      <alignment horizontal="center" vertical="center"/>
    </xf>
    <xf numFmtId="0" fontId="2" fillId="6" borderId="11" xfId="0" applyFont="1" applyFill="1" applyBorder="1" applyAlignment="1" applyProtection="1">
      <alignment horizontal="center" vertical="center"/>
    </xf>
    <xf numFmtId="0" fontId="2" fillId="6" borderId="54" xfId="0" applyFont="1" applyFill="1" applyBorder="1" applyAlignment="1" applyProtection="1">
      <alignment horizontal="center" vertical="center"/>
    </xf>
    <xf numFmtId="0" fontId="2" fillId="6" borderId="22" xfId="0" applyFont="1" applyFill="1" applyBorder="1" applyAlignment="1" applyProtection="1">
      <alignment horizontal="left" vertical="center" wrapText="1"/>
    </xf>
    <xf numFmtId="0" fontId="2" fillId="6" borderId="11" xfId="0" applyFont="1" applyFill="1" applyBorder="1" applyAlignment="1" applyProtection="1">
      <alignment horizontal="left" vertical="center" wrapText="1"/>
    </xf>
    <xf numFmtId="0" fontId="2" fillId="6" borderId="54" xfId="0" applyFont="1" applyFill="1" applyBorder="1" applyAlignment="1" applyProtection="1">
      <alignment horizontal="left" vertical="center" wrapText="1"/>
    </xf>
    <xf numFmtId="0" fontId="2" fillId="6" borderId="22" xfId="0" applyFont="1" applyFill="1" applyBorder="1" applyAlignment="1" applyProtection="1">
      <alignment horizontal="justify" vertical="center" wrapText="1"/>
    </xf>
    <xf numFmtId="0" fontId="2" fillId="6" borderId="11" xfId="0" applyFont="1" applyFill="1" applyBorder="1" applyAlignment="1" applyProtection="1">
      <alignment horizontal="justify" vertical="center" wrapText="1"/>
    </xf>
    <xf numFmtId="0" fontId="2" fillId="6" borderId="54" xfId="0" applyFont="1" applyFill="1" applyBorder="1" applyAlignment="1" applyProtection="1">
      <alignment horizontal="justify" vertical="center" wrapText="1"/>
    </xf>
    <xf numFmtId="0" fontId="2" fillId="14" borderId="12" xfId="0" applyFont="1" applyFill="1" applyBorder="1" applyAlignment="1" applyProtection="1">
      <alignment horizontal="justify" vertical="center" wrapText="1"/>
    </xf>
    <xf numFmtId="0" fontId="2" fillId="14" borderId="7" xfId="0" applyFont="1" applyFill="1" applyBorder="1" applyAlignment="1" applyProtection="1">
      <alignment horizontal="justify" vertical="center" wrapText="1"/>
    </xf>
    <xf numFmtId="0" fontId="2" fillId="14" borderId="14" xfId="0" applyFont="1" applyFill="1" applyBorder="1" applyAlignment="1" applyProtection="1">
      <alignment horizontal="justify" vertical="center" wrapText="1"/>
    </xf>
    <xf numFmtId="0" fontId="2" fillId="9" borderId="12" xfId="0" applyFont="1" applyFill="1" applyBorder="1" applyAlignment="1" applyProtection="1">
      <alignment horizontal="center" vertical="center" wrapText="1"/>
    </xf>
    <xf numFmtId="0" fontId="2" fillId="9" borderId="7" xfId="0" applyFont="1" applyFill="1" applyBorder="1" applyAlignment="1" applyProtection="1">
      <alignment horizontal="center" vertical="center" wrapText="1"/>
    </xf>
    <xf numFmtId="0" fontId="2" fillId="9" borderId="14" xfId="0" applyFont="1" applyFill="1" applyBorder="1" applyAlignment="1" applyProtection="1">
      <alignment horizontal="center" vertical="center" wrapText="1"/>
    </xf>
    <xf numFmtId="0" fontId="2" fillId="14" borderId="12" xfId="0" applyFont="1" applyFill="1" applyBorder="1" applyAlignment="1" applyProtection="1">
      <alignment horizontal="center" vertical="center" wrapText="1"/>
    </xf>
    <xf numFmtId="0" fontId="2" fillId="14" borderId="7" xfId="0" applyFont="1" applyFill="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15" borderId="41" xfId="0" applyFont="1" applyFill="1" applyBorder="1" applyAlignment="1">
      <alignment horizontal="center" vertical="center" wrapText="1"/>
    </xf>
    <xf numFmtId="0" fontId="2" fillId="0" borderId="35" xfId="0" applyFont="1" applyBorder="1" applyAlignment="1" applyProtection="1">
      <alignment horizontal="center" vertical="center" wrapText="1"/>
    </xf>
    <xf numFmtId="0" fontId="2" fillId="15" borderId="12" xfId="0" applyFont="1" applyFill="1" applyBorder="1" applyAlignment="1">
      <alignment horizontal="center" vertical="center" wrapText="1"/>
    </xf>
    <xf numFmtId="0" fontId="2" fillId="15" borderId="7" xfId="0" applyFont="1" applyFill="1" applyBorder="1" applyAlignment="1">
      <alignment horizontal="center" vertical="center" wrapText="1"/>
    </xf>
    <xf numFmtId="0" fontId="2" fillId="15" borderId="7" xfId="0" applyFont="1" applyFill="1" applyBorder="1" applyAlignment="1">
      <alignment horizontal="justify" vertical="center" wrapText="1"/>
    </xf>
    <xf numFmtId="0" fontId="2" fillId="0" borderId="14" xfId="0" applyFont="1" applyBorder="1" applyAlignment="1" applyProtection="1">
      <alignment horizontal="justify" vertical="center" wrapText="1"/>
    </xf>
    <xf numFmtId="0" fontId="2" fillId="6" borderId="12" xfId="0" applyNumberFormat="1" applyFont="1" applyFill="1" applyBorder="1" applyAlignment="1">
      <alignment horizontal="justify" vertical="center" wrapText="1"/>
    </xf>
    <xf numFmtId="0" fontId="0" fillId="0" borderId="7" xfId="0" applyBorder="1" applyAlignment="1">
      <alignment horizontal="justify" vertical="center" wrapText="1"/>
    </xf>
    <xf numFmtId="0" fontId="0" fillId="0" borderId="14" xfId="0" applyBorder="1" applyAlignment="1">
      <alignment horizontal="justify" vertical="center" wrapText="1"/>
    </xf>
    <xf numFmtId="0" fontId="2" fillId="15" borderId="12" xfId="0" applyNumberFormat="1" applyFont="1" applyFill="1" applyBorder="1" applyAlignment="1">
      <alignment horizontal="center" vertical="center" wrapText="1"/>
    </xf>
    <xf numFmtId="0" fontId="0" fillId="0" borderId="7" xfId="0" applyBorder="1" applyAlignment="1">
      <alignment horizontal="center" vertical="center" wrapText="1"/>
    </xf>
    <xf numFmtId="0" fontId="0" fillId="0" borderId="14" xfId="0" applyBorder="1" applyAlignment="1">
      <alignment horizontal="center" vertical="center" wrapText="1"/>
    </xf>
    <xf numFmtId="0" fontId="2" fillId="15" borderId="7" xfId="0" applyFont="1" applyFill="1" applyBorder="1" applyAlignment="1">
      <alignment horizontal="center" vertical="center"/>
    </xf>
    <xf numFmtId="0" fontId="2" fillId="15" borderId="14" xfId="0" applyFont="1" applyFill="1" applyBorder="1" applyAlignment="1">
      <alignment horizontal="center" vertical="center" wrapText="1"/>
    </xf>
    <xf numFmtId="0" fontId="1" fillId="2" borderId="52" xfId="0" applyFont="1" applyFill="1" applyBorder="1" applyAlignment="1" applyProtection="1">
      <alignment horizontal="center" vertical="center" wrapText="1"/>
    </xf>
    <xf numFmtId="9" fontId="2" fillId="0" borderId="29" xfId="0" applyNumberFormat="1" applyFont="1" applyFill="1" applyBorder="1" applyAlignment="1" applyProtection="1">
      <alignment horizontal="center" vertical="center"/>
    </xf>
    <xf numFmtId="9" fontId="2" fillId="0" borderId="30" xfId="0" applyNumberFormat="1" applyFont="1" applyFill="1" applyBorder="1" applyAlignment="1" applyProtection="1">
      <alignment horizontal="center" vertical="center"/>
    </xf>
    <xf numFmtId="0" fontId="1" fillId="2" borderId="49" xfId="0" applyFont="1" applyFill="1" applyBorder="1" applyAlignment="1" applyProtection="1">
      <alignment horizontal="center" wrapText="1"/>
    </xf>
    <xf numFmtId="0" fontId="1" fillId="2" borderId="1" xfId="0" applyFont="1" applyFill="1" applyBorder="1" applyAlignment="1" applyProtection="1">
      <alignment horizontal="center" wrapText="1"/>
    </xf>
    <xf numFmtId="0" fontId="1" fillId="2" borderId="27" xfId="0" applyFont="1" applyFill="1" applyBorder="1" applyAlignment="1" applyProtection="1">
      <alignment horizontal="center" wrapText="1"/>
    </xf>
    <xf numFmtId="0" fontId="1" fillId="2" borderId="0" xfId="0" applyFont="1" applyFill="1" applyBorder="1" applyAlignment="1" applyProtection="1">
      <alignment horizontal="center" wrapText="1"/>
    </xf>
    <xf numFmtId="164" fontId="1" fillId="0" borderId="27" xfId="0" applyNumberFormat="1" applyFont="1" applyFill="1" applyBorder="1" applyAlignment="1" applyProtection="1">
      <alignment horizontal="left" vertical="center" wrapText="1"/>
    </xf>
    <xf numFmtId="164" fontId="1" fillId="0" borderId="0" xfId="0" applyNumberFormat="1" applyFont="1" applyFill="1" applyBorder="1" applyAlignment="1" applyProtection="1">
      <alignment horizontal="left" vertical="center" wrapText="1"/>
    </xf>
    <xf numFmtId="15" fontId="1" fillId="2" borderId="0" xfId="0" applyNumberFormat="1" applyFont="1" applyFill="1" applyBorder="1" applyAlignment="1" applyProtection="1">
      <alignment horizontal="center" vertical="center" wrapText="1"/>
    </xf>
    <xf numFmtId="0" fontId="1" fillId="3" borderId="12" xfId="0" applyFont="1" applyFill="1" applyBorder="1" applyAlignment="1" applyProtection="1">
      <alignment horizontal="center" vertical="center" wrapText="1"/>
    </xf>
    <xf numFmtId="0" fontId="1" fillId="3" borderId="14" xfId="0" applyFont="1" applyFill="1" applyBorder="1" applyAlignment="1" applyProtection="1">
      <alignment horizontal="center" vertical="center" wrapText="1"/>
    </xf>
    <xf numFmtId="0" fontId="1" fillId="3" borderId="58" xfId="0" applyFont="1" applyFill="1" applyBorder="1" applyAlignment="1" applyProtection="1">
      <alignment horizontal="center" vertical="center" wrapText="1"/>
    </xf>
    <xf numFmtId="0" fontId="1" fillId="3" borderId="48" xfId="0" applyFont="1" applyFill="1" applyBorder="1" applyAlignment="1" applyProtection="1">
      <alignment horizontal="center" vertical="center" wrapText="1"/>
    </xf>
    <xf numFmtId="0" fontId="1" fillId="3" borderId="38" xfId="0" applyFont="1" applyFill="1" applyBorder="1" applyAlignment="1" applyProtection="1">
      <alignment horizontal="center" vertical="center" wrapText="1"/>
    </xf>
    <xf numFmtId="0" fontId="1" fillId="3" borderId="35" xfId="0" applyFont="1" applyFill="1" applyBorder="1" applyAlignment="1" applyProtection="1">
      <alignment horizontal="center" vertical="center" wrapText="1"/>
    </xf>
    <xf numFmtId="15" fontId="1" fillId="2" borderId="10" xfId="0" applyNumberFormat="1" applyFont="1" applyFill="1" applyBorder="1" applyAlignment="1" applyProtection="1">
      <alignment horizontal="center" vertical="center" wrapText="1"/>
    </xf>
    <xf numFmtId="15" fontId="1" fillId="2" borderId="45" xfId="0" applyNumberFormat="1" applyFont="1" applyFill="1" applyBorder="1" applyAlignment="1" applyProtection="1">
      <alignment horizontal="center" vertical="center" wrapText="1"/>
    </xf>
    <xf numFmtId="0" fontId="18" fillId="22" borderId="72" xfId="1" applyFont="1" applyFill="1" applyBorder="1" applyAlignment="1" applyProtection="1">
      <alignment horizontal="center" vertical="center"/>
    </xf>
    <xf numFmtId="0" fontId="18" fillId="22" borderId="73" xfId="1" applyFont="1" applyFill="1" applyBorder="1" applyAlignment="1" applyProtection="1">
      <alignment horizontal="center" vertical="center"/>
    </xf>
    <xf numFmtId="0" fontId="1" fillId="3" borderId="13" xfId="0" applyFont="1" applyFill="1" applyBorder="1" applyAlignment="1" applyProtection="1">
      <alignment horizontal="center" vertical="center" wrapText="1"/>
    </xf>
    <xf numFmtId="0" fontId="1" fillId="3" borderId="15" xfId="0" applyFont="1" applyFill="1" applyBorder="1" applyAlignment="1" applyProtection="1">
      <alignment horizontal="center" vertical="center" wrapText="1"/>
    </xf>
    <xf numFmtId="0" fontId="1" fillId="3" borderId="2" xfId="0" applyFont="1" applyFill="1" applyBorder="1" applyAlignment="1" applyProtection="1">
      <alignment horizontal="center" vertical="center" wrapText="1"/>
    </xf>
    <xf numFmtId="0" fontId="1" fillId="3" borderId="43" xfId="0" applyFont="1" applyFill="1" applyBorder="1" applyAlignment="1" applyProtection="1">
      <alignment horizontal="center" vertical="center" wrapText="1"/>
    </xf>
    <xf numFmtId="0" fontId="1" fillId="3" borderId="59" xfId="0" applyFont="1" applyFill="1" applyBorder="1" applyAlignment="1" applyProtection="1">
      <alignment horizontal="center" vertical="center" wrapText="1"/>
    </xf>
    <xf numFmtId="0" fontId="1" fillId="3" borderId="60" xfId="0" applyFont="1" applyFill="1" applyBorder="1" applyAlignment="1" applyProtection="1">
      <alignment horizontal="center" vertical="center" wrapText="1"/>
    </xf>
    <xf numFmtId="0" fontId="1" fillId="3" borderId="16" xfId="0" applyFont="1" applyFill="1" applyBorder="1" applyAlignment="1" applyProtection="1">
      <alignment horizontal="center" vertical="center" wrapText="1"/>
    </xf>
    <xf numFmtId="0" fontId="1" fillId="3" borderId="19" xfId="0" applyFont="1" applyFill="1" applyBorder="1" applyAlignment="1" applyProtection="1">
      <alignment horizontal="center" vertical="center" wrapText="1"/>
    </xf>
    <xf numFmtId="0" fontId="18" fillId="9" borderId="72" xfId="1" applyFont="1" applyFill="1" applyBorder="1" applyAlignment="1" applyProtection="1">
      <alignment horizontal="center" vertical="center"/>
    </xf>
    <xf numFmtId="0" fontId="18" fillId="9" borderId="73" xfId="1" applyFont="1" applyFill="1" applyBorder="1" applyAlignment="1" applyProtection="1">
      <alignment horizontal="center" vertical="center"/>
    </xf>
    <xf numFmtId="0" fontId="2" fillId="0" borderId="12" xfId="0" applyFont="1" applyBorder="1" applyAlignment="1">
      <alignment horizontal="justify" vertical="center" wrapText="1"/>
    </xf>
    <xf numFmtId="0" fontId="2" fillId="0" borderId="7" xfId="0" applyFont="1" applyBorder="1" applyAlignment="1">
      <alignment horizontal="justify" vertical="center" wrapText="1"/>
    </xf>
    <xf numFmtId="0" fontId="2" fillId="0" borderId="5" xfId="0" applyFont="1" applyBorder="1" applyAlignment="1" applyProtection="1">
      <alignment horizontal="center" vertical="center" wrapText="1"/>
    </xf>
    <xf numFmtId="0" fontId="2" fillId="0" borderId="57" xfId="0" applyFont="1" applyBorder="1" applyAlignment="1" applyProtection="1">
      <alignment horizontal="center" vertical="center" wrapText="1"/>
    </xf>
    <xf numFmtId="0" fontId="2" fillId="0" borderId="44" xfId="0" applyFont="1" applyBorder="1" applyAlignment="1" applyProtection="1">
      <alignment horizontal="center" vertical="center" wrapText="1"/>
    </xf>
    <xf numFmtId="0" fontId="2" fillId="0" borderId="8" xfId="0" applyFont="1" applyFill="1" applyBorder="1" applyAlignment="1" applyProtection="1">
      <alignment horizontal="justify" vertical="center" wrapText="1"/>
    </xf>
    <xf numFmtId="0" fontId="2" fillId="0" borderId="11" xfId="0" applyFont="1" applyFill="1" applyBorder="1" applyAlignment="1" applyProtection="1">
      <alignment horizontal="justify" vertical="center" wrapText="1"/>
    </xf>
    <xf numFmtId="0" fontId="2" fillId="0" borderId="54" xfId="0" applyFont="1" applyFill="1" applyBorder="1" applyAlignment="1" applyProtection="1">
      <alignment horizontal="justify" vertical="center" wrapText="1"/>
    </xf>
    <xf numFmtId="0" fontId="2" fillId="14" borderId="64" xfId="0" applyFont="1" applyFill="1" applyBorder="1" applyAlignment="1" applyProtection="1">
      <alignment horizontal="justify" vertical="center" wrapText="1"/>
    </xf>
    <xf numFmtId="0" fontId="2" fillId="15" borderId="22" xfId="0" applyFont="1" applyFill="1" applyBorder="1" applyAlignment="1">
      <alignment horizontal="center" vertical="center"/>
    </xf>
    <xf numFmtId="0" fontId="2" fillId="15" borderId="11" xfId="0" applyFont="1" applyFill="1" applyBorder="1" applyAlignment="1">
      <alignment horizontal="center" vertical="center"/>
    </xf>
    <xf numFmtId="0" fontId="2" fillId="15" borderId="54" xfId="0" applyFont="1" applyFill="1" applyBorder="1" applyAlignment="1">
      <alignment horizontal="center" vertical="center"/>
    </xf>
    <xf numFmtId="0" fontId="31" fillId="15" borderId="22" xfId="0" applyFont="1" applyFill="1" applyBorder="1" applyAlignment="1">
      <alignment horizontal="justify" vertical="center" wrapText="1"/>
    </xf>
    <xf numFmtId="0" fontId="31" fillId="15" borderId="11" xfId="0" applyFont="1" applyFill="1" applyBorder="1" applyAlignment="1">
      <alignment horizontal="justify" vertical="center" wrapText="1"/>
    </xf>
    <xf numFmtId="0" fontId="31" fillId="15" borderId="54" xfId="0" applyFont="1" applyFill="1" applyBorder="1" applyAlignment="1">
      <alignment horizontal="justify" vertical="center" wrapText="1"/>
    </xf>
    <xf numFmtId="0" fontId="2" fillId="9" borderId="8" xfId="0" applyFont="1" applyFill="1" applyBorder="1" applyAlignment="1" applyProtection="1">
      <alignment horizontal="center" vertical="center" wrapText="1"/>
    </xf>
    <xf numFmtId="0" fontId="2" fillId="9" borderId="11" xfId="0" applyFont="1" applyFill="1" applyBorder="1" applyAlignment="1" applyProtection="1">
      <alignment horizontal="center" vertical="center" wrapText="1"/>
    </xf>
    <xf numFmtId="0" fontId="2" fillId="9" borderId="54" xfId="0" applyFont="1" applyFill="1" applyBorder="1" applyAlignment="1" applyProtection="1">
      <alignment horizontal="center" vertical="center" wrapText="1"/>
    </xf>
    <xf numFmtId="0" fontId="2" fillId="9" borderId="22" xfId="0" applyFont="1" applyFill="1" applyBorder="1" applyAlignment="1" applyProtection="1">
      <alignment horizontal="center" vertical="center" wrapText="1"/>
    </xf>
    <xf numFmtId="0" fontId="2" fillId="0" borderId="2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4" xfId="0" applyFont="1" applyBorder="1" applyAlignment="1">
      <alignment horizontal="center" vertical="center" wrapText="1"/>
    </xf>
    <xf numFmtId="0" fontId="2" fillId="9" borderId="64" xfId="0" applyFont="1" applyFill="1" applyBorder="1" applyAlignment="1" applyProtection="1">
      <alignment horizontal="center" vertical="center" wrapText="1"/>
    </xf>
    <xf numFmtId="0" fontId="2" fillId="14" borderId="8" xfId="0" applyFont="1" applyFill="1" applyBorder="1" applyAlignment="1" applyProtection="1">
      <alignment horizontal="justify" vertical="center" wrapText="1"/>
    </xf>
    <xf numFmtId="0" fontId="21" fillId="15" borderId="12" xfId="0" applyFont="1" applyFill="1" applyBorder="1" applyAlignment="1">
      <alignment horizontal="justify" vertical="center" wrapText="1"/>
    </xf>
    <xf numFmtId="0" fontId="21" fillId="15" borderId="8" xfId="0" applyFont="1" applyFill="1" applyBorder="1" applyAlignment="1">
      <alignment horizontal="justify" vertical="center" wrapText="1"/>
    </xf>
    <xf numFmtId="1" fontId="2" fillId="15" borderId="12" xfId="0" applyNumberFormat="1" applyFont="1" applyFill="1" applyBorder="1" applyAlignment="1">
      <alignment horizontal="center" vertical="center"/>
    </xf>
    <xf numFmtId="1" fontId="2" fillId="15" borderId="7" xfId="0" applyNumberFormat="1" applyFont="1" applyFill="1" applyBorder="1" applyAlignment="1">
      <alignment horizontal="center" vertical="center"/>
    </xf>
    <xf numFmtId="1" fontId="2" fillId="15" borderId="14" xfId="0" applyNumberFormat="1" applyFont="1" applyFill="1" applyBorder="1" applyAlignment="1">
      <alignment horizontal="center" vertical="center"/>
    </xf>
    <xf numFmtId="0" fontId="21" fillId="15" borderId="7" xfId="0" applyFont="1" applyFill="1" applyBorder="1" applyAlignment="1">
      <alignment horizontal="justify" vertical="center" wrapText="1"/>
    </xf>
    <xf numFmtId="0" fontId="21" fillId="15" borderId="14" xfId="0" applyFont="1" applyFill="1" applyBorder="1" applyAlignment="1">
      <alignment horizontal="justify" vertical="center" wrapText="1"/>
    </xf>
    <xf numFmtId="0" fontId="2" fillId="15" borderId="63" xfId="0" applyFont="1" applyFill="1" applyBorder="1" applyAlignment="1">
      <alignment horizontal="center" vertical="center" wrapText="1"/>
    </xf>
    <xf numFmtId="1" fontId="2" fillId="15" borderId="8" xfId="0" applyNumberFormat="1" applyFont="1" applyFill="1" applyBorder="1" applyAlignment="1">
      <alignment horizontal="center" vertical="center"/>
    </xf>
    <xf numFmtId="0" fontId="2" fillId="14" borderId="7" xfId="0" applyFont="1" applyFill="1" applyBorder="1" applyAlignment="1">
      <alignment horizontal="justify" vertical="center" wrapText="1"/>
    </xf>
    <xf numFmtId="0" fontId="2" fillId="15" borderId="22" xfId="0" applyFont="1" applyFill="1" applyBorder="1" applyAlignment="1">
      <alignment horizontal="justify" vertical="center" wrapText="1"/>
    </xf>
    <xf numFmtId="0" fontId="2" fillId="15" borderId="11" xfId="0" applyFont="1" applyFill="1" applyBorder="1" applyAlignment="1">
      <alignment horizontal="justify" vertical="center" wrapText="1"/>
    </xf>
    <xf numFmtId="0" fontId="2" fillId="15" borderId="54" xfId="0" applyFont="1" applyFill="1" applyBorder="1" applyAlignment="1">
      <alignment horizontal="justify" vertical="center" wrapText="1"/>
    </xf>
    <xf numFmtId="0" fontId="2" fillId="14" borderId="14" xfId="0" applyFont="1" applyFill="1" applyBorder="1" applyAlignment="1" applyProtection="1">
      <alignment horizontal="center" vertical="center" wrapText="1"/>
    </xf>
    <xf numFmtId="0" fontId="14" fillId="15" borderId="38" xfId="0" applyFont="1" applyFill="1" applyBorder="1" applyAlignment="1">
      <alignment horizontal="center" vertical="center" wrapText="1"/>
    </xf>
    <xf numFmtId="0" fontId="14" fillId="15" borderId="35" xfId="0" applyFont="1" applyFill="1" applyBorder="1" applyAlignment="1">
      <alignment horizontal="center" vertical="center" wrapText="1"/>
    </xf>
    <xf numFmtId="0" fontId="15" fillId="15" borderId="12" xfId="0" applyFont="1" applyFill="1" applyBorder="1" applyAlignment="1">
      <alignment horizontal="center" vertical="center" wrapText="1"/>
    </xf>
    <xf numFmtId="0" fontId="15" fillId="15" borderId="14" xfId="0" applyFont="1" applyFill="1" applyBorder="1" applyAlignment="1">
      <alignment horizontal="center" vertical="center" wrapText="1"/>
    </xf>
    <xf numFmtId="0" fontId="22" fillId="15" borderId="12" xfId="0" applyFont="1" applyFill="1" applyBorder="1" applyAlignment="1">
      <alignment horizontal="justify" vertical="center" wrapText="1"/>
    </xf>
    <xf numFmtId="0" fontId="22" fillId="15" borderId="14" xfId="0" applyFont="1" applyFill="1" applyBorder="1" applyAlignment="1">
      <alignment horizontal="justify" vertical="center" wrapText="1"/>
    </xf>
    <xf numFmtId="0" fontId="14" fillId="15" borderId="12" xfId="0" applyFont="1" applyFill="1" applyBorder="1" applyAlignment="1">
      <alignment horizontal="justify" vertical="center" wrapText="1"/>
    </xf>
    <xf numFmtId="0" fontId="14" fillId="15" borderId="14" xfId="0" applyFont="1" applyFill="1" applyBorder="1" applyAlignment="1">
      <alignment horizontal="justify" vertical="center" wrapText="1"/>
    </xf>
    <xf numFmtId="0" fontId="14" fillId="15" borderId="63" xfId="0" applyFont="1" applyFill="1" applyBorder="1" applyAlignment="1">
      <alignment horizontal="center" vertical="center" wrapText="1"/>
    </xf>
    <xf numFmtId="0" fontId="15" fillId="15" borderId="8" xfId="0" applyFont="1" applyFill="1" applyBorder="1" applyAlignment="1">
      <alignment horizontal="center" vertical="center" wrapText="1"/>
    </xf>
    <xf numFmtId="0" fontId="22" fillId="15" borderId="8" xfId="0" applyFont="1" applyFill="1" applyBorder="1" applyAlignment="1">
      <alignment horizontal="justify" vertical="center" wrapText="1"/>
    </xf>
    <xf numFmtId="0" fontId="14" fillId="15" borderId="8" xfId="0" applyFont="1" applyFill="1" applyBorder="1" applyAlignment="1">
      <alignment horizontal="justify" vertical="center" wrapText="1"/>
    </xf>
    <xf numFmtId="0" fontId="12" fillId="0" borderId="27"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2" fillId="0" borderId="3" xfId="0" applyFont="1" applyFill="1" applyBorder="1" applyAlignment="1" applyProtection="1">
      <alignment horizontal="center" vertical="center"/>
    </xf>
    <xf numFmtId="0" fontId="2" fillId="0" borderId="22" xfId="0" applyFont="1" applyFill="1" applyBorder="1" applyAlignment="1" applyProtection="1">
      <alignment horizontal="justify" vertical="center" wrapText="1"/>
    </xf>
    <xf numFmtId="0" fontId="2" fillId="6" borderId="51" xfId="0" applyFont="1" applyFill="1" applyBorder="1" applyAlignment="1" applyProtection="1">
      <alignment horizontal="center" vertical="center" wrapText="1"/>
    </xf>
    <xf numFmtId="0" fontId="2" fillId="6" borderId="61" xfId="0" applyFont="1" applyFill="1" applyBorder="1" applyAlignment="1" applyProtection="1">
      <alignment horizontal="center" vertical="center" wrapText="1"/>
    </xf>
    <xf numFmtId="0" fontId="2" fillId="6" borderId="62" xfId="0" applyFont="1" applyFill="1" applyBorder="1" applyAlignment="1" applyProtection="1">
      <alignment horizontal="center" vertical="center" wrapText="1"/>
    </xf>
    <xf numFmtId="0" fontId="2" fillId="6" borderId="22" xfId="0" applyFont="1" applyFill="1" applyBorder="1" applyAlignment="1" applyProtection="1">
      <alignment horizontal="center" vertical="center" wrapText="1"/>
    </xf>
    <xf numFmtId="0" fontId="2" fillId="6" borderId="11" xfId="0" applyFont="1" applyFill="1" applyBorder="1" applyAlignment="1" applyProtection="1">
      <alignment horizontal="center" vertical="center" wrapText="1"/>
    </xf>
    <xf numFmtId="0" fontId="2" fillId="6" borderId="54" xfId="0" applyFont="1" applyFill="1" applyBorder="1" applyAlignment="1" applyProtection="1">
      <alignment horizontal="center" vertical="center" wrapText="1"/>
    </xf>
    <xf numFmtId="0" fontId="2" fillId="9" borderId="25" xfId="0" applyFont="1" applyFill="1" applyBorder="1" applyAlignment="1" applyProtection="1">
      <alignment vertical="center" wrapText="1"/>
    </xf>
    <xf numFmtId="0" fontId="2" fillId="9" borderId="65" xfId="0" applyFont="1" applyFill="1" applyBorder="1" applyAlignment="1">
      <alignment vertical="center" wrapText="1"/>
    </xf>
    <xf numFmtId="0" fontId="2" fillId="9" borderId="24" xfId="0" applyFont="1" applyFill="1" applyBorder="1" applyAlignment="1">
      <alignment vertical="center" wrapText="1"/>
    </xf>
    <xf numFmtId="0" fontId="2" fillId="6" borderId="52" xfId="0" applyFont="1" applyFill="1" applyBorder="1" applyAlignment="1" applyProtection="1">
      <alignment horizontal="center" vertical="center" wrapText="1"/>
    </xf>
    <xf numFmtId="0" fontId="2" fillId="6" borderId="31" xfId="0" applyFont="1" applyFill="1" applyBorder="1" applyAlignment="1" applyProtection="1">
      <alignment horizontal="center" vertical="center" wrapText="1"/>
    </xf>
    <xf numFmtId="0" fontId="2" fillId="6" borderId="55" xfId="0" applyFont="1" applyFill="1" applyBorder="1" applyAlignment="1" applyProtection="1">
      <alignment horizontal="center" vertical="center" wrapText="1"/>
    </xf>
    <xf numFmtId="0" fontId="2" fillId="2" borderId="12" xfId="0" applyFont="1" applyFill="1" applyBorder="1" applyAlignment="1" applyProtection="1">
      <alignment horizontal="justify" vertical="center" wrapText="1"/>
      <protection locked="0"/>
    </xf>
    <xf numFmtId="0" fontId="2" fillId="2" borderId="7" xfId="0" applyFont="1" applyFill="1" applyBorder="1" applyAlignment="1" applyProtection="1">
      <alignment horizontal="justify" vertical="center" wrapText="1"/>
      <protection locked="0"/>
    </xf>
    <xf numFmtId="0" fontId="2" fillId="0" borderId="49"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0" fillId="22" borderId="72" xfId="1" applyFont="1" applyFill="1" applyBorder="1" applyAlignment="1" applyProtection="1">
      <alignment horizontal="center" vertical="center"/>
    </xf>
    <xf numFmtId="0" fontId="20" fillId="22" borderId="73" xfId="1" applyFont="1" applyFill="1" applyBorder="1" applyAlignment="1" applyProtection="1">
      <alignment horizontal="center" vertical="center"/>
    </xf>
    <xf numFmtId="167" fontId="2" fillId="21" borderId="8" xfId="0" applyNumberFormat="1" applyFont="1" applyFill="1" applyBorder="1" applyAlignment="1" applyProtection="1">
      <alignment horizontal="center" vertical="center" wrapText="1"/>
    </xf>
    <xf numFmtId="167" fontId="2" fillId="21" borderId="64" xfId="0" applyNumberFormat="1" applyFont="1" applyFill="1" applyBorder="1" applyAlignment="1" applyProtection="1">
      <alignment horizontal="center" vertical="center" wrapText="1"/>
    </xf>
    <xf numFmtId="1" fontId="2" fillId="9" borderId="22" xfId="0" applyNumberFormat="1" applyFont="1" applyFill="1" applyBorder="1" applyAlignment="1" applyProtection="1">
      <alignment horizontal="center" vertical="center"/>
    </xf>
    <xf numFmtId="1" fontId="2" fillId="9" borderId="54" xfId="0" applyNumberFormat="1" applyFont="1" applyFill="1" applyBorder="1" applyAlignment="1" applyProtection="1">
      <alignment horizontal="center" vertical="center"/>
    </xf>
    <xf numFmtId="9" fontId="2" fillId="14" borderId="22" xfId="0" applyNumberFormat="1" applyFont="1" applyFill="1" applyBorder="1" applyAlignment="1" applyProtection="1">
      <alignment horizontal="center" vertical="center" wrapText="1"/>
    </xf>
    <xf numFmtId="9" fontId="2" fillId="14" borderId="64" xfId="0" applyNumberFormat="1" applyFont="1" applyFill="1" applyBorder="1" applyAlignment="1" applyProtection="1">
      <alignment horizontal="center" vertical="center" wrapText="1"/>
    </xf>
    <xf numFmtId="1" fontId="2" fillId="14" borderId="8" xfId="0" applyNumberFormat="1" applyFont="1" applyFill="1" applyBorder="1" applyAlignment="1" applyProtection="1">
      <alignment horizontal="center" vertical="center" wrapText="1"/>
    </xf>
    <xf numFmtId="1" fontId="2" fillId="14" borderId="64" xfId="0" applyNumberFormat="1" applyFont="1" applyFill="1" applyBorder="1" applyAlignment="1" applyProtection="1">
      <alignment horizontal="center" vertical="center" wrapText="1"/>
    </xf>
    <xf numFmtId="0" fontId="2" fillId="15" borderId="22" xfId="0" applyFont="1" applyFill="1" applyBorder="1" applyAlignment="1">
      <alignment horizontal="center" vertical="center" wrapText="1"/>
    </xf>
    <xf numFmtId="0" fontId="2" fillId="15" borderId="54" xfId="0" applyFont="1" applyFill="1" applyBorder="1" applyAlignment="1">
      <alignment horizontal="center" vertical="center" wrapText="1"/>
    </xf>
    <xf numFmtId="0" fontId="2" fillId="15" borderId="37" xfId="0" applyFont="1" applyFill="1" applyBorder="1" applyAlignment="1">
      <alignment horizontal="center" vertical="center" wrapText="1"/>
    </xf>
    <xf numFmtId="0" fontId="2" fillId="14" borderId="22" xfId="0" applyFont="1" applyFill="1" applyBorder="1" applyAlignment="1" applyProtection="1">
      <alignment horizontal="center" vertical="center" wrapText="1"/>
    </xf>
    <xf numFmtId="0" fontId="2" fillId="14" borderId="54" xfId="0" applyFont="1" applyFill="1" applyBorder="1" applyAlignment="1" applyProtection="1">
      <alignment horizontal="center" vertical="center" wrapText="1"/>
    </xf>
    <xf numFmtId="0" fontId="2" fillId="0" borderId="0" xfId="0" applyFont="1" applyAlignment="1" applyProtection="1">
      <alignment horizontal="center" vertical="top"/>
    </xf>
    <xf numFmtId="0" fontId="2" fillId="0" borderId="27"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1" fillId="0" borderId="1" xfId="0" applyFont="1" applyBorder="1" applyAlignment="1" applyProtection="1">
      <alignment horizontal="center" vertical="center"/>
    </xf>
    <xf numFmtId="164" fontId="1" fillId="0" borderId="28" xfId="0" applyNumberFormat="1" applyFont="1" applyFill="1" applyBorder="1" applyAlignment="1" applyProtection="1">
      <alignment horizontal="left" vertical="center" wrapText="1"/>
    </xf>
    <xf numFmtId="164" fontId="1" fillId="0" borderId="29" xfId="0" applyNumberFormat="1" applyFont="1" applyFill="1" applyBorder="1" applyAlignment="1" applyProtection="1">
      <alignment horizontal="left" vertical="center" wrapText="1"/>
    </xf>
    <xf numFmtId="164" fontId="1" fillId="0" borderId="30" xfId="0" applyNumberFormat="1" applyFont="1" applyFill="1" applyBorder="1" applyAlignment="1" applyProtection="1">
      <alignment horizontal="left" vertical="center" wrapText="1"/>
    </xf>
    <xf numFmtId="0" fontId="1" fillId="3" borderId="34" xfId="0" applyFont="1" applyFill="1" applyBorder="1" applyAlignment="1" applyProtection="1">
      <alignment horizontal="center" vertical="center" wrapText="1"/>
    </xf>
    <xf numFmtId="0" fontId="1" fillId="3" borderId="30" xfId="0" applyFont="1" applyFill="1" applyBorder="1" applyAlignment="1" applyProtection="1">
      <alignment horizontal="center" vertical="center" wrapText="1"/>
    </xf>
    <xf numFmtId="164" fontId="1" fillId="24" borderId="10" xfId="0" applyNumberFormat="1" applyFont="1" applyFill="1" applyBorder="1" applyAlignment="1" applyProtection="1">
      <alignment horizontal="center" vertical="center" wrapText="1"/>
    </xf>
    <xf numFmtId="164" fontId="1" fillId="24" borderId="20" xfId="0" applyNumberFormat="1" applyFont="1" applyFill="1" applyBorder="1" applyAlignment="1" applyProtection="1">
      <alignment horizontal="center" vertical="center" wrapText="1"/>
    </xf>
    <xf numFmtId="164" fontId="1" fillId="24" borderId="45" xfId="0" applyNumberFormat="1" applyFont="1" applyFill="1" applyBorder="1" applyAlignment="1" applyProtection="1">
      <alignment horizontal="center" vertical="center" wrapText="1"/>
    </xf>
    <xf numFmtId="0" fontId="1" fillId="3" borderId="67" xfId="0" applyFont="1" applyFill="1" applyBorder="1" applyAlignment="1" applyProtection="1">
      <alignment horizontal="center" vertical="center" wrapText="1"/>
    </xf>
    <xf numFmtId="0" fontId="1" fillId="3" borderId="47" xfId="0" applyFont="1" applyFill="1" applyBorder="1" applyAlignment="1" applyProtection="1">
      <alignment horizontal="center" vertical="center" wrapText="1"/>
    </xf>
    <xf numFmtId="0" fontId="1" fillId="3" borderId="64" xfId="0" applyFont="1" applyFill="1" applyBorder="1" applyAlignment="1" applyProtection="1">
      <alignment horizontal="center" vertical="center" wrapText="1"/>
    </xf>
    <xf numFmtId="0" fontId="1" fillId="3" borderId="8" xfId="0" applyFont="1" applyFill="1" applyBorder="1" applyAlignment="1" applyProtection="1">
      <alignment horizontal="center" vertical="center" wrapText="1"/>
    </xf>
    <xf numFmtId="0" fontId="1" fillId="3" borderId="3" xfId="0" applyFont="1" applyFill="1" applyBorder="1" applyAlignment="1" applyProtection="1">
      <alignment horizontal="center" vertical="center" wrapText="1"/>
    </xf>
    <xf numFmtId="0" fontId="2" fillId="0" borderId="4" xfId="0" applyFont="1" applyBorder="1" applyAlignment="1" applyProtection="1">
      <alignment horizontal="center"/>
    </xf>
    <xf numFmtId="0" fontId="22" fillId="23" borderId="40" xfId="0" applyFont="1" applyFill="1" applyBorder="1" applyAlignment="1" applyProtection="1">
      <alignment horizontal="center" vertical="center" wrapText="1"/>
    </xf>
    <xf numFmtId="0" fontId="22" fillId="23" borderId="66" xfId="0" applyFont="1" applyFill="1" applyBorder="1" applyAlignment="1" applyProtection="1">
      <alignment horizontal="center" vertical="center" wrapText="1"/>
    </xf>
    <xf numFmtId="0" fontId="2" fillId="23" borderId="33" xfId="0" applyFont="1" applyFill="1" applyBorder="1" applyAlignment="1" applyProtection="1">
      <alignment horizontal="center"/>
    </xf>
    <xf numFmtId="0" fontId="2" fillId="23" borderId="34" xfId="0" applyFont="1" applyFill="1" applyBorder="1" applyAlignment="1" applyProtection="1">
      <alignment horizontal="center"/>
    </xf>
    <xf numFmtId="0" fontId="22" fillId="19" borderId="10" xfId="0" applyFont="1" applyFill="1" applyBorder="1" applyAlignment="1" applyProtection="1">
      <alignment horizontal="center"/>
    </xf>
    <xf numFmtId="0" fontId="22" fillId="19" borderId="45" xfId="0" applyFont="1" applyFill="1" applyBorder="1" applyAlignment="1" applyProtection="1">
      <alignment horizontal="center"/>
    </xf>
    <xf numFmtId="0" fontId="1" fillId="3" borderId="36" xfId="0" applyFont="1" applyFill="1" applyBorder="1" applyAlignment="1" applyProtection="1">
      <alignment horizontal="center" vertical="center" wrapText="1"/>
    </xf>
    <xf numFmtId="0" fontId="1" fillId="3" borderId="50" xfId="0" applyFont="1" applyFill="1" applyBorder="1" applyAlignment="1" applyProtection="1">
      <alignment horizontal="center" vertical="center" wrapText="1"/>
    </xf>
    <xf numFmtId="0" fontId="1" fillId="3" borderId="37" xfId="0" applyFont="1" applyFill="1" applyBorder="1" applyAlignment="1" applyProtection="1">
      <alignment horizontal="center" vertical="center" wrapText="1"/>
    </xf>
    <xf numFmtId="0" fontId="1" fillId="3" borderId="63" xfId="0" applyFont="1" applyFill="1" applyBorder="1" applyAlignment="1" applyProtection="1">
      <alignment horizontal="center" vertical="center" wrapText="1"/>
    </xf>
    <xf numFmtId="0" fontId="2" fillId="15" borderId="8" xfId="0" applyFont="1" applyFill="1" applyBorder="1" applyAlignment="1">
      <alignment horizontal="center" vertical="center" wrapText="1"/>
    </xf>
    <xf numFmtId="0" fontId="2" fillId="15" borderId="11" xfId="0" applyFont="1" applyFill="1" applyBorder="1" applyAlignment="1">
      <alignment horizontal="center" vertical="center" wrapText="1"/>
    </xf>
    <xf numFmtId="0" fontId="1" fillId="2" borderId="7" xfId="0" applyFont="1" applyFill="1" applyBorder="1" applyAlignment="1" applyProtection="1">
      <alignment horizontal="center" wrapText="1"/>
    </xf>
    <xf numFmtId="0" fontId="1" fillId="2" borderId="40" xfId="0" applyFont="1" applyFill="1" applyBorder="1" applyAlignment="1" applyProtection="1">
      <alignment horizontal="center" wrapText="1"/>
    </xf>
    <xf numFmtId="164" fontId="1" fillId="0" borderId="7" xfId="0" applyNumberFormat="1" applyFont="1" applyFill="1" applyBorder="1" applyAlignment="1" applyProtection="1">
      <alignment horizontal="left" vertical="center" wrapText="1"/>
    </xf>
    <xf numFmtId="164" fontId="1" fillId="0" borderId="40" xfId="0" applyNumberFormat="1" applyFont="1" applyFill="1" applyBorder="1" applyAlignment="1" applyProtection="1">
      <alignment horizontal="left" vertical="center" wrapText="1"/>
    </xf>
    <xf numFmtId="0" fontId="23" fillId="3" borderId="67" xfId="0" applyFont="1" applyFill="1" applyBorder="1" applyAlignment="1" applyProtection="1">
      <alignment horizontal="center" vertical="center" wrapText="1"/>
    </xf>
    <xf numFmtId="0" fontId="23" fillId="3" borderId="47" xfId="0" applyFont="1" applyFill="1" applyBorder="1" applyAlignment="1" applyProtection="1">
      <alignment horizontal="center" vertical="center" wrapText="1"/>
    </xf>
    <xf numFmtId="164" fontId="1" fillId="0" borderId="66" xfId="0" applyNumberFormat="1" applyFont="1" applyFill="1" applyBorder="1" applyAlignment="1" applyProtection="1">
      <alignment horizontal="left" vertical="center" wrapText="1"/>
    </xf>
    <xf numFmtId="164" fontId="1" fillId="0" borderId="53" xfId="0" applyNumberFormat="1" applyFont="1" applyFill="1" applyBorder="1" applyAlignment="1" applyProtection="1">
      <alignment horizontal="left" vertical="center" wrapText="1"/>
    </xf>
    <xf numFmtId="0" fontId="17" fillId="0" borderId="49" xfId="0" applyFont="1" applyBorder="1" applyAlignment="1" applyProtection="1">
      <alignment horizontal="justify" vertical="justify"/>
    </xf>
    <xf numFmtId="0" fontId="17" fillId="0" borderId="2" xfId="0" applyFont="1" applyBorder="1" applyAlignment="1" applyProtection="1">
      <alignment horizontal="justify" vertical="justify"/>
    </xf>
    <xf numFmtId="0" fontId="17" fillId="0" borderId="27" xfId="0" applyFont="1" applyBorder="1" applyAlignment="1" applyProtection="1">
      <alignment horizontal="justify" vertical="justify"/>
    </xf>
    <xf numFmtId="0" fontId="17" fillId="0" borderId="3" xfId="0" applyFont="1" applyBorder="1" applyAlignment="1" applyProtection="1">
      <alignment horizontal="justify" vertical="justify"/>
    </xf>
    <xf numFmtId="0" fontId="17" fillId="0" borderId="9" xfId="0" applyFont="1" applyBorder="1" applyAlignment="1" applyProtection="1">
      <alignment horizontal="justify" vertical="justify"/>
    </xf>
    <xf numFmtId="0" fontId="17" fillId="0" borderId="43" xfId="0" applyFont="1" applyBorder="1" applyAlignment="1" applyProtection="1">
      <alignment horizontal="justify" vertical="justify"/>
    </xf>
    <xf numFmtId="0" fontId="20" fillId="2" borderId="7" xfId="0" applyFont="1" applyFill="1" applyBorder="1" applyAlignment="1" applyProtection="1">
      <alignment horizontal="center" wrapText="1"/>
    </xf>
    <xf numFmtId="0" fontId="20" fillId="2" borderId="40" xfId="0" applyFont="1" applyFill="1" applyBorder="1" applyAlignment="1" applyProtection="1">
      <alignment horizontal="center" wrapText="1"/>
    </xf>
    <xf numFmtId="164" fontId="20" fillId="0" borderId="40" xfId="0" applyNumberFormat="1" applyFont="1" applyFill="1" applyBorder="1" applyAlignment="1" applyProtection="1">
      <alignment horizontal="left" vertical="center" wrapText="1"/>
    </xf>
    <xf numFmtId="164" fontId="20" fillId="0" borderId="66" xfId="0" applyNumberFormat="1" applyFont="1" applyFill="1" applyBorder="1" applyAlignment="1" applyProtection="1">
      <alignment horizontal="left" vertical="center" wrapText="1"/>
    </xf>
    <xf numFmtId="164" fontId="20" fillId="0" borderId="53" xfId="0" applyNumberFormat="1" applyFont="1" applyFill="1" applyBorder="1" applyAlignment="1" applyProtection="1">
      <alignment horizontal="left" vertical="center" wrapText="1"/>
    </xf>
    <xf numFmtId="164" fontId="20" fillId="0" borderId="7" xfId="0" applyNumberFormat="1" applyFont="1" applyFill="1" applyBorder="1" applyAlignment="1" applyProtection="1">
      <alignment horizontal="left" vertical="center" wrapText="1"/>
    </xf>
    <xf numFmtId="0" fontId="17" fillId="0" borderId="27" xfId="0" applyFont="1" applyBorder="1" applyAlignment="1" applyProtection="1">
      <alignment horizontal="left" vertical="center" wrapText="1"/>
    </xf>
    <xf numFmtId="0" fontId="17" fillId="0" borderId="0" xfId="0" applyFont="1" applyBorder="1" applyAlignment="1" applyProtection="1">
      <alignment horizontal="left" vertical="center" wrapText="1"/>
    </xf>
    <xf numFmtId="0" fontId="20" fillId="19" borderId="10" xfId="0" applyFont="1" applyFill="1" applyBorder="1" applyAlignment="1" applyProtection="1">
      <alignment horizontal="center"/>
    </xf>
    <xf numFmtId="0" fontId="20" fillId="19" borderId="45" xfId="0" applyFont="1" applyFill="1" applyBorder="1" applyAlignment="1" applyProtection="1">
      <alignment horizontal="center"/>
    </xf>
    <xf numFmtId="0" fontId="17" fillId="0" borderId="4" xfId="0" applyFont="1" applyBorder="1" applyAlignment="1" applyProtection="1">
      <alignment horizontal="center"/>
    </xf>
    <xf numFmtId="0" fontId="20" fillId="0" borderId="1" xfId="0" applyFont="1" applyBorder="1" applyAlignment="1" applyProtection="1">
      <alignment horizontal="center" vertical="center"/>
    </xf>
    <xf numFmtId="0" fontId="17" fillId="0" borderId="0" xfId="0" applyFont="1" applyAlignment="1" applyProtection="1">
      <alignment horizontal="center" vertical="top"/>
    </xf>
    <xf numFmtId="0" fontId="17" fillId="15" borderId="63" xfId="0" applyFont="1" applyFill="1" applyBorder="1" applyAlignment="1">
      <alignment horizontal="center" vertical="center" wrapText="1"/>
    </xf>
    <xf numFmtId="0" fontId="17" fillId="15" borderId="61" xfId="0" applyFont="1" applyFill="1" applyBorder="1" applyAlignment="1">
      <alignment horizontal="center" vertical="center" wrapText="1"/>
    </xf>
    <xf numFmtId="0" fontId="17" fillId="15" borderId="37" xfId="0" applyFont="1" applyFill="1" applyBorder="1" applyAlignment="1">
      <alignment horizontal="center" vertical="center" wrapText="1"/>
    </xf>
    <xf numFmtId="0" fontId="20" fillId="23" borderId="40" xfId="0" applyFont="1" applyFill="1" applyBorder="1" applyAlignment="1" applyProtection="1">
      <alignment horizontal="center" vertical="center" wrapText="1"/>
    </xf>
    <xf numFmtId="0" fontId="20" fillId="23" borderId="66" xfId="0" applyFont="1" applyFill="1" applyBorder="1" applyAlignment="1" applyProtection="1">
      <alignment horizontal="center" vertical="center" wrapText="1"/>
    </xf>
    <xf numFmtId="0" fontId="20" fillId="23" borderId="53" xfId="0" applyFont="1" applyFill="1" applyBorder="1" applyAlignment="1" applyProtection="1">
      <alignment horizontal="center" vertical="center" wrapText="1"/>
    </xf>
    <xf numFmtId="164" fontId="20" fillId="0" borderId="28" xfId="0" applyNumberFormat="1" applyFont="1" applyFill="1" applyBorder="1" applyAlignment="1" applyProtection="1">
      <alignment horizontal="left" vertical="center" wrapText="1"/>
    </xf>
    <xf numFmtId="164" fontId="20" fillId="0" borderId="29" xfId="0" applyNumberFormat="1" applyFont="1" applyFill="1" applyBorder="1" applyAlignment="1" applyProtection="1">
      <alignment horizontal="left" vertical="center" wrapText="1"/>
    </xf>
    <xf numFmtId="164" fontId="20" fillId="0" borderId="30" xfId="0" applyNumberFormat="1" applyFont="1" applyFill="1" applyBorder="1" applyAlignment="1" applyProtection="1">
      <alignment horizontal="left" vertical="center" wrapText="1"/>
    </xf>
    <xf numFmtId="14" fontId="17" fillId="14" borderId="17" xfId="0" applyNumberFormat="1" applyFont="1" applyFill="1" applyBorder="1" applyAlignment="1" applyProtection="1">
      <alignment horizontal="center"/>
    </xf>
    <xf numFmtId="14" fontId="17" fillId="14" borderId="19" xfId="0" applyNumberFormat="1" applyFont="1" applyFill="1" applyBorder="1" applyAlignment="1" applyProtection="1">
      <alignment horizontal="center"/>
    </xf>
    <xf numFmtId="0" fontId="20" fillId="3" borderId="67" xfId="0" applyFont="1" applyFill="1" applyBorder="1" applyAlignment="1" applyProtection="1">
      <alignment horizontal="center" vertical="center" wrapText="1"/>
    </xf>
    <xf numFmtId="0" fontId="20" fillId="3" borderId="47" xfId="0" applyFont="1" applyFill="1" applyBorder="1" applyAlignment="1" applyProtection="1">
      <alignment horizontal="center" vertical="center" wrapText="1"/>
    </xf>
    <xf numFmtId="0" fontId="20" fillId="3" borderId="36" xfId="0" applyFont="1" applyFill="1" applyBorder="1" applyAlignment="1" applyProtection="1">
      <alignment horizontal="center" vertical="center" wrapText="1"/>
    </xf>
    <xf numFmtId="0" fontId="20" fillId="3" borderId="50" xfId="0" applyFont="1" applyFill="1" applyBorder="1" applyAlignment="1" applyProtection="1">
      <alignment horizontal="center" vertical="center" wrapText="1"/>
    </xf>
    <xf numFmtId="0" fontId="20" fillId="3" borderId="37" xfId="0" applyFont="1" applyFill="1" applyBorder="1" applyAlignment="1" applyProtection="1">
      <alignment horizontal="center" vertical="center" wrapText="1"/>
    </xf>
    <xf numFmtId="0" fontId="20" fillId="3" borderId="63" xfId="0" applyFont="1" applyFill="1" applyBorder="1" applyAlignment="1" applyProtection="1">
      <alignment horizontal="center" vertical="center" wrapText="1"/>
    </xf>
    <xf numFmtId="0" fontId="20" fillId="3" borderId="64" xfId="0" applyFont="1" applyFill="1" applyBorder="1" applyAlignment="1" applyProtection="1">
      <alignment horizontal="center" vertical="center" wrapText="1"/>
    </xf>
    <xf numFmtId="0" fontId="20" fillId="3" borderId="8" xfId="0" applyFont="1" applyFill="1" applyBorder="1" applyAlignment="1" applyProtection="1">
      <alignment horizontal="center" vertical="center" wrapText="1"/>
    </xf>
    <xf numFmtId="0" fontId="20" fillId="14" borderId="16" xfId="0" applyFont="1" applyFill="1" applyBorder="1" applyAlignment="1" applyProtection="1">
      <alignment horizontal="center"/>
    </xf>
    <xf numFmtId="0" fontId="20" fillId="14" borderId="17" xfId="0" applyFont="1" applyFill="1" applyBorder="1" applyAlignment="1" applyProtection="1">
      <alignment horizontal="center"/>
    </xf>
    <xf numFmtId="164" fontId="20" fillId="24" borderId="10" xfId="0" applyNumberFormat="1" applyFont="1" applyFill="1" applyBorder="1" applyAlignment="1" applyProtection="1">
      <alignment horizontal="center" vertical="center" wrapText="1"/>
    </xf>
    <xf numFmtId="164" fontId="20" fillId="24" borderId="20" xfId="0" applyNumberFormat="1" applyFont="1" applyFill="1" applyBorder="1" applyAlignment="1" applyProtection="1">
      <alignment horizontal="center" vertical="center" wrapText="1"/>
    </xf>
    <xf numFmtId="164" fontId="20" fillId="24" borderId="45" xfId="0" applyNumberFormat="1" applyFont="1" applyFill="1" applyBorder="1" applyAlignment="1" applyProtection="1">
      <alignment horizontal="center" vertical="center" wrapText="1"/>
    </xf>
    <xf numFmtId="0" fontId="20" fillId="19" borderId="9" xfId="0" applyFont="1" applyFill="1" applyBorder="1" applyAlignment="1" applyProtection="1">
      <alignment horizontal="center" vertical="center" wrapText="1"/>
    </xf>
    <xf numFmtId="0" fontId="20" fillId="19" borderId="4" xfId="0" applyFont="1" applyFill="1" applyBorder="1" applyAlignment="1" applyProtection="1">
      <alignment horizontal="center" vertical="center" wrapText="1"/>
    </xf>
    <xf numFmtId="0" fontId="20" fillId="19" borderId="20" xfId="0" applyFont="1" applyFill="1" applyBorder="1" applyAlignment="1" applyProtection="1">
      <alignment horizontal="center" vertical="center" wrapText="1"/>
    </xf>
    <xf numFmtId="0" fontId="20" fillId="19" borderId="45" xfId="0" applyFont="1" applyFill="1" applyBorder="1" applyAlignment="1" applyProtection="1">
      <alignment horizontal="center" vertical="center" wrapText="1"/>
    </xf>
    <xf numFmtId="0" fontId="20" fillId="19" borderId="62" xfId="0" applyFont="1" applyFill="1" applyBorder="1" applyAlignment="1" applyProtection="1">
      <alignment horizontal="center" vertical="center" wrapText="1"/>
    </xf>
    <xf numFmtId="0" fontId="20" fillId="19" borderId="24" xfId="0" applyFont="1" applyFill="1" applyBorder="1" applyAlignment="1" applyProtection="1">
      <alignment horizontal="center" vertical="center" wrapText="1"/>
    </xf>
    <xf numFmtId="0" fontId="20" fillId="19" borderId="27" xfId="0" applyFont="1" applyFill="1" applyBorder="1" applyAlignment="1" applyProtection="1">
      <alignment horizontal="center" vertical="center" wrapText="1"/>
    </xf>
    <xf numFmtId="0" fontId="20" fillId="19" borderId="64" xfId="0" applyFont="1" applyFill="1" applyBorder="1" applyAlignment="1" applyProtection="1">
      <alignment horizontal="center" vertical="center" wrapText="1"/>
    </xf>
    <xf numFmtId="0" fontId="20" fillId="19" borderId="8" xfId="0" applyFont="1" applyFill="1" applyBorder="1" applyAlignment="1" applyProtection="1">
      <alignment horizontal="center" vertical="center" wrapText="1"/>
    </xf>
    <xf numFmtId="0" fontId="20" fillId="3" borderId="3" xfId="0" applyFont="1" applyFill="1" applyBorder="1" applyAlignment="1" applyProtection="1">
      <alignment horizontal="center" vertical="center" wrapText="1"/>
    </xf>
    <xf numFmtId="0" fontId="20" fillId="3" borderId="58" xfId="0" applyFont="1" applyFill="1" applyBorder="1" applyAlignment="1" applyProtection="1">
      <alignment horizontal="center" vertical="center" wrapText="1"/>
    </xf>
    <xf numFmtId="0" fontId="20" fillId="3" borderId="34" xfId="0" applyFont="1" applyFill="1" applyBorder="1" applyAlignment="1" applyProtection="1">
      <alignment horizontal="center" vertical="center" wrapText="1"/>
    </xf>
    <xf numFmtId="0" fontId="20" fillId="3" borderId="30" xfId="0" applyFont="1" applyFill="1" applyBorder="1" applyAlignment="1" applyProtection="1">
      <alignment horizontal="center" vertical="center" wrapText="1"/>
    </xf>
    <xf numFmtId="0" fontId="20" fillId="19" borderId="34" xfId="0" applyFont="1" applyFill="1" applyBorder="1" applyAlignment="1" applyProtection="1">
      <alignment horizontal="center" vertical="center" wrapText="1"/>
    </xf>
    <xf numFmtId="0" fontId="20" fillId="19" borderId="30" xfId="0" applyFont="1" applyFill="1" applyBorder="1" applyAlignment="1" applyProtection="1">
      <alignment horizontal="center" vertical="center" wrapText="1"/>
    </xf>
    <xf numFmtId="0" fontId="20" fillId="19" borderId="22" xfId="0" applyFont="1" applyFill="1" applyBorder="1" applyAlignment="1" applyProtection="1">
      <alignment horizontal="center" vertical="center" wrapText="1"/>
    </xf>
    <xf numFmtId="0" fontId="20" fillId="19" borderId="11" xfId="0" applyFont="1" applyFill="1" applyBorder="1" applyAlignment="1" applyProtection="1">
      <alignment horizontal="center" vertical="center" wrapText="1"/>
    </xf>
    <xf numFmtId="0" fontId="20" fillId="19" borderId="36" xfId="0" applyFont="1" applyFill="1" applyBorder="1" applyAlignment="1" applyProtection="1">
      <alignment horizontal="center" vertical="center" wrapText="1"/>
    </xf>
    <xf numFmtId="0" fontId="20" fillId="19" borderId="50" xfId="0" applyFont="1" applyFill="1" applyBorder="1" applyAlignment="1" applyProtection="1">
      <alignment horizontal="center" vertical="center" wrapText="1"/>
    </xf>
  </cellXfs>
  <cellStyles count="5">
    <cellStyle name="Hipervínculo" xfId="1" builtinId="8"/>
    <cellStyle name="Millares" xfId="2" builtinId="3"/>
    <cellStyle name="Normal" xfId="0" builtinId="0"/>
    <cellStyle name="Normal 2" xfId="3"/>
    <cellStyle name="Porcentaje" xfId="4" builtinId="5"/>
  </cellStyles>
  <dxfs count="51">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47625</xdr:rowOff>
    </xdr:from>
    <xdr:to>
      <xdr:col>1</xdr:col>
      <xdr:colOff>0</xdr:colOff>
      <xdr:row>8</xdr:row>
      <xdr:rowOff>7583</xdr:rowOff>
    </xdr:to>
    <xdr:cxnSp macro="">
      <xdr:nvCxnSpPr>
        <xdr:cNvPr id="2" name="1 Conector recto de flecha">
          <a:extLst/>
        </xdr:cNvPr>
        <xdr:cNvCxnSpPr/>
      </xdr:nvCxnSpPr>
      <xdr:spPr>
        <a:xfrm flipH="1">
          <a:off x="3152774" y="790575"/>
          <a:ext cx="432000" cy="396000"/>
        </a:xfrm>
        <a:prstGeom prst="straightConnector1">
          <a:avLst/>
        </a:prstGeom>
        <a:ln w="38100">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342900</xdr:colOff>
      <xdr:row>0</xdr:row>
      <xdr:rowOff>0</xdr:rowOff>
    </xdr:from>
    <xdr:to>
      <xdr:col>1</xdr:col>
      <xdr:colOff>2495550</xdr:colOff>
      <xdr:row>1</xdr:row>
      <xdr:rowOff>0</xdr:rowOff>
    </xdr:to>
    <xdr:pic>
      <xdr:nvPicPr>
        <xdr:cNvPr id="17465" name="Imagen 1" descr="Macintosh HD:Users:AUDIOVISUAL:Desktop:logo okpng-01.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0"/>
          <a:ext cx="279082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333375</xdr:colOff>
      <xdr:row>0</xdr:row>
      <xdr:rowOff>0</xdr:rowOff>
    </xdr:from>
    <xdr:to>
      <xdr:col>1</xdr:col>
      <xdr:colOff>2733675</xdr:colOff>
      <xdr:row>0</xdr:row>
      <xdr:rowOff>942975</xdr:rowOff>
    </xdr:to>
    <xdr:pic>
      <xdr:nvPicPr>
        <xdr:cNvPr id="19512" name="Imagen 1" descr="Macintosh HD:Users:AUDIOVISUAL:Desktop:logo okpng-01.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0"/>
          <a:ext cx="303847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0.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1"/>
  <sheetViews>
    <sheetView workbookViewId="0">
      <selection activeCell="A8" sqref="A8:E8"/>
    </sheetView>
  </sheetViews>
  <sheetFormatPr baseColWidth="10" defaultRowHeight="31.5" x14ac:dyDescent="0.5"/>
  <cols>
    <col min="1" max="1" width="11.42578125" style="411"/>
    <col min="2" max="2" width="9.5703125" style="411" customWidth="1"/>
    <col min="3" max="3" width="11.42578125" style="411" customWidth="1"/>
    <col min="4" max="4" width="29.5703125" style="412" customWidth="1"/>
    <col min="5" max="16384" width="11.42578125" style="411"/>
  </cols>
  <sheetData>
    <row r="1" spans="2:6" ht="15.75" customHeight="1" x14ac:dyDescent="0.5"/>
    <row r="2" spans="2:6" ht="19.5" customHeight="1" x14ac:dyDescent="0.5"/>
    <row r="3" spans="2:6" s="417" customFormat="1" ht="18.75" x14ac:dyDescent="0.3">
      <c r="B3" s="413"/>
      <c r="C3" s="414" t="s">
        <v>512</v>
      </c>
      <c r="D3" s="415"/>
      <c r="E3" s="414"/>
      <c r="F3" s="416"/>
    </row>
    <row r="4" spans="2:6" x14ac:dyDescent="0.5">
      <c r="B4" s="418"/>
      <c r="C4" s="419"/>
      <c r="D4" s="420"/>
      <c r="E4" s="419"/>
      <c r="F4" s="421"/>
    </row>
    <row r="5" spans="2:6" ht="32.25" thickBot="1" x14ac:dyDescent="0.55000000000000004">
      <c r="B5" s="418"/>
      <c r="C5" s="776" t="s">
        <v>513</v>
      </c>
      <c r="D5" s="777"/>
      <c r="E5" s="778"/>
      <c r="F5" s="421"/>
    </row>
    <row r="6" spans="2:6" x14ac:dyDescent="0.5">
      <c r="B6" s="418"/>
      <c r="C6" s="419"/>
      <c r="D6" s="420"/>
      <c r="E6" s="419"/>
      <c r="F6" s="421"/>
    </row>
    <row r="7" spans="2:6" ht="4.5" customHeight="1" x14ac:dyDescent="0.5">
      <c r="B7" s="418"/>
      <c r="C7" s="419"/>
      <c r="D7" s="420"/>
      <c r="E7" s="419"/>
      <c r="F7" s="421"/>
    </row>
    <row r="8" spans="2:6" ht="32.25" thickBot="1" x14ac:dyDescent="0.55000000000000004">
      <c r="B8" s="418"/>
      <c r="C8" s="776" t="s">
        <v>514</v>
      </c>
      <c r="D8" s="777"/>
      <c r="E8" s="778"/>
      <c r="F8" s="421"/>
    </row>
    <row r="9" spans="2:6" x14ac:dyDescent="0.5">
      <c r="B9" s="422"/>
      <c r="C9" s="423"/>
      <c r="D9" s="424"/>
      <c r="E9" s="423"/>
      <c r="F9" s="425"/>
    </row>
    <row r="11" spans="2:6" ht="12" customHeight="1" x14ac:dyDescent="0.5"/>
  </sheetData>
  <mergeCells count="2">
    <mergeCell ref="C5:E5"/>
    <mergeCell ref="C8:E8"/>
  </mergeCells>
  <hyperlinks>
    <hyperlink ref="C8:E8" location="'Plan General'!A1" display="PLAN DE MEJORAMIENTO"/>
    <hyperlink ref="C5:E5" location="Consolidado!A1" display="CONSOLIDADO"/>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17"/>
  <sheetViews>
    <sheetView topLeftCell="F1" zoomScale="40" zoomScaleNormal="40" workbookViewId="0">
      <selection activeCell="V14" sqref="V14"/>
    </sheetView>
  </sheetViews>
  <sheetFormatPr baseColWidth="10" defaultColWidth="9.85546875" defaultRowHeight="12.75" x14ac:dyDescent="0.2"/>
  <cols>
    <col min="1" max="1" width="9.5703125" style="28" customWidth="1"/>
    <col min="2" max="2" width="9.85546875" style="28" customWidth="1"/>
    <col min="3" max="3" width="46.85546875" style="5" customWidth="1"/>
    <col min="4" max="5" width="21.7109375" style="5" customWidth="1"/>
    <col min="6" max="6" width="30.28515625" style="5" customWidth="1"/>
    <col min="7" max="7" width="25.85546875" style="5" customWidth="1"/>
    <col min="8" max="8" width="22.42578125" style="5" customWidth="1"/>
    <col min="9" max="9" width="14.140625" style="5" customWidth="1"/>
    <col min="10" max="10" width="11.42578125" style="5" customWidth="1"/>
    <col min="11" max="11" width="11.140625" style="5" customWidth="1"/>
    <col min="12" max="12" width="12.7109375" style="5" customWidth="1"/>
    <col min="13" max="13" width="11.28515625" style="5" customWidth="1"/>
    <col min="14" max="14" width="20.42578125" style="5" customWidth="1"/>
    <col min="15" max="15" width="12.42578125" style="5" customWidth="1"/>
    <col min="16" max="16" width="12.85546875" style="28" customWidth="1"/>
    <col min="17" max="17" width="11.28515625" style="28" customWidth="1"/>
    <col min="18" max="18" width="13.140625" style="28" customWidth="1"/>
    <col min="19" max="19" width="10.140625" style="28" customWidth="1"/>
    <col min="20" max="20" width="10.5703125" style="5" customWidth="1"/>
    <col min="21" max="21" width="9.85546875" style="5" customWidth="1"/>
    <col min="22" max="22" width="50.28515625" style="5" customWidth="1"/>
    <col min="23" max="24" width="2.28515625" style="5" customWidth="1"/>
    <col min="25" max="25" width="12.85546875" style="28" customWidth="1"/>
    <col min="26" max="26" width="14.42578125" style="5" customWidth="1"/>
    <col min="27" max="27" width="15.85546875" style="5" hidden="1" customWidth="1"/>
    <col min="28" max="254" width="11.42578125" style="5" customWidth="1"/>
    <col min="255" max="255" width="9.5703125" style="5" customWidth="1"/>
    <col min="256" max="16384" width="9.85546875" style="5"/>
  </cols>
  <sheetData>
    <row r="1" spans="1:54" x14ac:dyDescent="0.2">
      <c r="A1" s="895" t="s">
        <v>0</v>
      </c>
      <c r="B1" s="896"/>
      <c r="C1" s="896"/>
      <c r="D1" s="896"/>
      <c r="E1" s="896"/>
      <c r="F1" s="896"/>
      <c r="G1" s="896"/>
      <c r="H1" s="896"/>
      <c r="I1" s="896"/>
      <c r="J1" s="896"/>
      <c r="K1" s="896"/>
      <c r="L1" s="896"/>
      <c r="M1" s="896"/>
      <c r="N1" s="1"/>
      <c r="O1" s="2"/>
      <c r="P1" s="2"/>
      <c r="Q1" s="2"/>
      <c r="R1" s="2"/>
      <c r="S1" s="2"/>
      <c r="T1" s="2"/>
      <c r="U1" s="3"/>
      <c r="V1" s="4"/>
    </row>
    <row r="2" spans="1:54" x14ac:dyDescent="0.2">
      <c r="A2" s="897" t="s">
        <v>1</v>
      </c>
      <c r="B2" s="898"/>
      <c r="C2" s="898"/>
      <c r="D2" s="898"/>
      <c r="E2" s="898"/>
      <c r="F2" s="898"/>
      <c r="G2" s="898"/>
      <c r="H2" s="898"/>
      <c r="I2" s="898"/>
      <c r="J2" s="898"/>
      <c r="K2" s="898"/>
      <c r="L2" s="898"/>
      <c r="M2" s="898"/>
      <c r="N2" s="920" t="s">
        <v>529</v>
      </c>
      <c r="O2" s="6"/>
      <c r="P2" s="6"/>
      <c r="Q2" s="6"/>
      <c r="R2" s="6"/>
      <c r="S2" s="6"/>
      <c r="T2" s="6"/>
      <c r="U2" s="7"/>
      <c r="V2" s="4"/>
      <c r="Z2" s="54" t="s">
        <v>136</v>
      </c>
    </row>
    <row r="3" spans="1:54" ht="13.5" thickBot="1" x14ac:dyDescent="0.25">
      <c r="A3" s="897" t="s">
        <v>2</v>
      </c>
      <c r="B3" s="898"/>
      <c r="C3" s="898"/>
      <c r="D3" s="898"/>
      <c r="E3" s="898"/>
      <c r="F3" s="898"/>
      <c r="G3" s="898"/>
      <c r="H3" s="898"/>
      <c r="I3" s="898"/>
      <c r="J3" s="898"/>
      <c r="K3" s="898"/>
      <c r="L3" s="898"/>
      <c r="M3" s="898"/>
      <c r="N3" s="921"/>
      <c r="O3" s="6"/>
      <c r="P3" s="6"/>
      <c r="Q3" s="6"/>
      <c r="R3" s="6"/>
      <c r="S3" s="6"/>
      <c r="T3" s="6"/>
      <c r="U3" s="7"/>
      <c r="V3" s="4"/>
      <c r="Z3" s="250">
        <f ca="1">TODAY()</f>
        <v>45371</v>
      </c>
    </row>
    <row r="4" spans="1:54" ht="13.5" thickTop="1" x14ac:dyDescent="0.2">
      <c r="A4" s="401"/>
      <c r="B4" s="402"/>
      <c r="C4" s="6"/>
      <c r="D4" s="6"/>
      <c r="E4" s="6"/>
      <c r="F4" s="6"/>
      <c r="G4" s="6"/>
      <c r="H4" s="6"/>
      <c r="I4" s="6"/>
      <c r="J4" s="6"/>
      <c r="K4" s="6"/>
      <c r="L4" s="6"/>
      <c r="M4" s="6"/>
      <c r="N4" s="4"/>
      <c r="O4" s="6"/>
      <c r="P4" s="6"/>
      <c r="Q4" s="6"/>
      <c r="R4" s="6"/>
      <c r="S4" s="6"/>
      <c r="T4" s="6"/>
      <c r="U4" s="7"/>
      <c r="V4" s="4"/>
    </row>
    <row r="5" spans="1:54" s="10" customFormat="1" x14ac:dyDescent="0.25">
      <c r="A5" s="899" t="s">
        <v>3</v>
      </c>
      <c r="B5" s="900"/>
      <c r="C5" s="900"/>
      <c r="D5" s="900"/>
      <c r="E5" s="900"/>
      <c r="F5" s="900"/>
      <c r="G5" s="900"/>
      <c r="H5" s="900"/>
      <c r="I5" s="900"/>
      <c r="J5" s="900"/>
      <c r="K5" s="900"/>
      <c r="L5" s="900"/>
      <c r="M5" s="900"/>
      <c r="N5" s="8"/>
      <c r="O5" s="9"/>
      <c r="Q5" s="8"/>
      <c r="R5" s="8"/>
      <c r="S5" s="8"/>
      <c r="T5" s="8"/>
      <c r="U5" s="11"/>
      <c r="V5" s="8"/>
      <c r="W5" s="8"/>
      <c r="X5" s="8"/>
      <c r="Y5" s="8"/>
      <c r="Z5" s="240"/>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row>
    <row r="6" spans="1:54" s="10" customFormat="1" x14ac:dyDescent="0.25">
      <c r="A6" s="899" t="s">
        <v>4</v>
      </c>
      <c r="B6" s="900"/>
      <c r="C6" s="900"/>
      <c r="D6" s="900"/>
      <c r="E6" s="900"/>
      <c r="F6" s="9"/>
      <c r="G6" s="9"/>
      <c r="H6" s="9"/>
      <c r="I6" s="9"/>
      <c r="J6" s="9"/>
      <c r="K6" s="9"/>
      <c r="L6" s="9"/>
      <c r="M6" s="9"/>
      <c r="N6" s="8"/>
      <c r="O6" s="9"/>
      <c r="Q6" s="8"/>
      <c r="R6" s="8"/>
      <c r="S6" s="8"/>
      <c r="T6" s="8"/>
      <c r="U6" s="11"/>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row>
    <row r="7" spans="1:54" s="10" customFormat="1" x14ac:dyDescent="0.25">
      <c r="A7" s="899" t="s">
        <v>5</v>
      </c>
      <c r="B7" s="900"/>
      <c r="C7" s="900"/>
      <c r="D7" s="900"/>
      <c r="E7" s="900"/>
      <c r="F7" s="9"/>
      <c r="G7" s="9"/>
      <c r="H7" s="9"/>
      <c r="I7" s="9"/>
      <c r="J7" s="9"/>
      <c r="K7" s="9"/>
      <c r="L7" s="9"/>
      <c r="M7" s="9"/>
      <c r="N7" s="8"/>
      <c r="O7" s="9"/>
      <c r="Q7" s="8"/>
      <c r="R7" s="8"/>
      <c r="S7" s="8"/>
      <c r="T7" s="8"/>
      <c r="U7" s="11"/>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row>
    <row r="8" spans="1:54" s="10" customFormat="1" ht="13.5" thickBot="1" x14ac:dyDescent="0.3">
      <c r="A8" s="899" t="s">
        <v>504</v>
      </c>
      <c r="B8" s="900"/>
      <c r="C8" s="900"/>
      <c r="D8" s="9"/>
      <c r="E8" s="9"/>
      <c r="F8" s="9"/>
      <c r="G8" s="9"/>
      <c r="H8" s="9"/>
      <c r="I8" s="9"/>
      <c r="J8" s="9"/>
      <c r="K8" s="9"/>
      <c r="L8" s="9"/>
      <c r="M8" s="9"/>
      <c r="N8" s="8"/>
      <c r="O8" s="9"/>
      <c r="Q8" s="8"/>
      <c r="R8" s="8"/>
      <c r="S8" s="8"/>
      <c r="T8" s="8"/>
      <c r="U8" s="11"/>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row>
    <row r="9" spans="1:54" s="10" customFormat="1" ht="13.5" thickBot="1" x14ac:dyDescent="0.3">
      <c r="A9" s="899" t="e">
        <f>+#REF!</f>
        <v>#REF!</v>
      </c>
      <c r="B9" s="900"/>
      <c r="C9" s="900"/>
      <c r="D9" s="387">
        <f ca="1">+Z3</f>
        <v>45371</v>
      </c>
      <c r="E9" s="9"/>
      <c r="F9" s="9"/>
      <c r="G9" s="9"/>
      <c r="H9" s="9"/>
      <c r="I9" s="9"/>
      <c r="J9" s="9"/>
      <c r="K9" s="9"/>
      <c r="L9" s="901"/>
      <c r="M9" s="901"/>
      <c r="N9" s="12"/>
      <c r="O9" s="13"/>
      <c r="P9" s="14"/>
      <c r="Q9" s="12"/>
      <c r="R9" s="12"/>
      <c r="S9" s="12"/>
      <c r="T9" s="908" t="e">
        <f>+#REF!</f>
        <v>#REF!</v>
      </c>
      <c r="U9" s="909"/>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row>
    <row r="10" spans="1:54" ht="13.5" thickBot="1" x14ac:dyDescent="0.25">
      <c r="A10" s="904" t="s">
        <v>6</v>
      </c>
      <c r="B10" s="904" t="s">
        <v>7</v>
      </c>
      <c r="C10" s="904" t="s">
        <v>8</v>
      </c>
      <c r="D10" s="906" t="s">
        <v>9</v>
      </c>
      <c r="E10" s="902" t="s">
        <v>10</v>
      </c>
      <c r="F10" s="904" t="s">
        <v>11</v>
      </c>
      <c r="G10" s="904" t="s">
        <v>12</v>
      </c>
      <c r="H10" s="904" t="s">
        <v>13</v>
      </c>
      <c r="I10" s="902" t="s">
        <v>14</v>
      </c>
      <c r="J10" s="902" t="s">
        <v>15</v>
      </c>
      <c r="K10" s="912" t="s">
        <v>16</v>
      </c>
      <c r="L10" s="906" t="s">
        <v>17</v>
      </c>
      <c r="M10" s="902" t="s">
        <v>18</v>
      </c>
      <c r="N10" s="914" t="s">
        <v>19</v>
      </c>
      <c r="O10" s="916" t="s">
        <v>20</v>
      </c>
      <c r="P10" s="902" t="s">
        <v>1170</v>
      </c>
      <c r="Q10" s="902" t="s">
        <v>1171</v>
      </c>
      <c r="R10" s="902" t="s">
        <v>22</v>
      </c>
      <c r="S10" s="912" t="s">
        <v>23</v>
      </c>
      <c r="T10" s="918" t="s">
        <v>24</v>
      </c>
      <c r="U10" s="919"/>
      <c r="V10" s="4"/>
      <c r="Y10" s="902" t="s">
        <v>137</v>
      </c>
      <c r="AA10" s="904" t="s">
        <v>511</v>
      </c>
    </row>
    <row r="11" spans="1:54" ht="13.5" thickBot="1" x14ac:dyDescent="0.25">
      <c r="A11" s="905"/>
      <c r="B11" s="905"/>
      <c r="C11" s="905"/>
      <c r="D11" s="907"/>
      <c r="E11" s="903"/>
      <c r="F11" s="905"/>
      <c r="G11" s="905"/>
      <c r="H11" s="905"/>
      <c r="I11" s="903"/>
      <c r="J11" s="903"/>
      <c r="K11" s="913"/>
      <c r="L11" s="907"/>
      <c r="M11" s="903"/>
      <c r="N11" s="915"/>
      <c r="O11" s="917"/>
      <c r="P11" s="903"/>
      <c r="Q11" s="903"/>
      <c r="R11" s="903"/>
      <c r="S11" s="913"/>
      <c r="T11" s="15" t="s">
        <v>25</v>
      </c>
      <c r="U11" s="16" t="s">
        <v>26</v>
      </c>
      <c r="V11" s="17" t="s">
        <v>27</v>
      </c>
      <c r="Y11" s="903"/>
      <c r="AA11" s="905"/>
    </row>
    <row r="12" spans="1:54" ht="13.5" thickBot="1" x14ac:dyDescent="0.25">
      <c r="A12" s="892" t="s">
        <v>474</v>
      </c>
      <c r="B12" s="855"/>
      <c r="C12" s="855"/>
      <c r="D12" s="18"/>
      <c r="E12" s="18"/>
      <c r="F12" s="18"/>
      <c r="G12" s="18"/>
      <c r="H12" s="18"/>
      <c r="I12" s="18"/>
      <c r="J12" s="18"/>
      <c r="K12" s="18"/>
      <c r="L12" s="18"/>
      <c r="M12" s="18"/>
      <c r="N12" s="19"/>
      <c r="O12" s="55"/>
      <c r="P12" s="851"/>
      <c r="Q12" s="852"/>
      <c r="R12" s="852"/>
      <c r="S12" s="852"/>
      <c r="T12" s="893"/>
      <c r="U12" s="893"/>
      <c r="V12" s="894"/>
      <c r="W12" s="20"/>
      <c r="X12" s="20"/>
      <c r="Y12" s="21"/>
    </row>
    <row r="13" spans="1:54" ht="179.25" thickBot="1" x14ac:dyDescent="0.25">
      <c r="A13" s="259">
        <v>51</v>
      </c>
      <c r="B13" s="274">
        <v>1902001</v>
      </c>
      <c r="C13" s="261" t="s">
        <v>412</v>
      </c>
      <c r="D13" s="261" t="s">
        <v>413</v>
      </c>
      <c r="E13" s="261" t="s">
        <v>414</v>
      </c>
      <c r="F13" s="114" t="s">
        <v>1034</v>
      </c>
      <c r="G13" s="114" t="s">
        <v>1035</v>
      </c>
      <c r="H13" s="114" t="s">
        <v>415</v>
      </c>
      <c r="I13" s="115" t="s">
        <v>416</v>
      </c>
      <c r="J13" s="115">
        <v>1</v>
      </c>
      <c r="K13" s="319">
        <v>40928</v>
      </c>
      <c r="L13" s="319">
        <v>41121</v>
      </c>
      <c r="M13" s="81">
        <f>(+L13-K13)/7</f>
        <v>27.571428571428573</v>
      </c>
      <c r="N13" s="126" t="s">
        <v>417</v>
      </c>
      <c r="O13" s="264" t="e">
        <f>+#REF!</f>
        <v>#REF!</v>
      </c>
      <c r="P13" s="265" t="e">
        <f>IF(O13/J13&gt;1,1,+O13/J13)</f>
        <v>#REF!</v>
      </c>
      <c r="Q13" s="81" t="e">
        <f>+M13*P13</f>
        <v>#REF!</v>
      </c>
      <c r="R13" s="81" t="e">
        <f>IF(L13&lt;=$T$9,Q13,0)</f>
        <v>#REF!</v>
      </c>
      <c r="S13" s="81" t="e">
        <f>IF($T$9&gt;=L13,M13,0)</f>
        <v>#REF!</v>
      </c>
      <c r="T13" s="266"/>
      <c r="U13" s="266"/>
      <c r="V13" s="384" t="e">
        <f>+#REF!</f>
        <v>#REF!</v>
      </c>
      <c r="W13" s="285" t="e">
        <f>IF(P13=100%,2,0)</f>
        <v>#REF!</v>
      </c>
      <c r="X13" s="285">
        <f ca="1">IF(L13&lt;$Z$3,0,1)</f>
        <v>0</v>
      </c>
      <c r="Y13" s="86" t="e">
        <f ca="1">IF(W13+X13&gt;1,"CUMPLIDA",IF(X13=1,"EN TERMINO","VENCIDA"))</f>
        <v>#REF!</v>
      </c>
      <c r="AA13" s="394" t="s">
        <v>506</v>
      </c>
    </row>
    <row r="14" spans="1:54" ht="408.75" thickBot="1" x14ac:dyDescent="0.25">
      <c r="A14" s="259">
        <v>59</v>
      </c>
      <c r="B14" s="274">
        <v>1906002</v>
      </c>
      <c r="C14" s="261" t="s">
        <v>1037</v>
      </c>
      <c r="D14" s="261" t="s">
        <v>425</v>
      </c>
      <c r="E14" s="261" t="s">
        <v>426</v>
      </c>
      <c r="F14" s="78" t="s">
        <v>427</v>
      </c>
      <c r="G14" s="78" t="s">
        <v>428</v>
      </c>
      <c r="H14" s="78" t="s">
        <v>429</v>
      </c>
      <c r="I14" s="276" t="s">
        <v>1038</v>
      </c>
      <c r="J14" s="115">
        <v>4</v>
      </c>
      <c r="K14" s="80">
        <v>40801</v>
      </c>
      <c r="L14" s="80">
        <v>41167</v>
      </c>
      <c r="M14" s="81">
        <f>(+L14-K14)/7</f>
        <v>52.285714285714285</v>
      </c>
      <c r="N14" s="126" t="s">
        <v>74</v>
      </c>
      <c r="O14" s="264" t="e">
        <f>+#REF!</f>
        <v>#REF!</v>
      </c>
      <c r="P14" s="265" t="e">
        <f>IF(O14/J14&gt;1,1,+O14/J14)</f>
        <v>#REF!</v>
      </c>
      <c r="Q14" s="81" t="e">
        <f>+M14*P14</f>
        <v>#REF!</v>
      </c>
      <c r="R14" s="81" t="e">
        <f>IF(L14&lt;=$T$9,Q14,0)</f>
        <v>#REF!</v>
      </c>
      <c r="S14" s="81" t="e">
        <f>IF($T$9&gt;=L14,M14,0)</f>
        <v>#REF!</v>
      </c>
      <c r="T14" s="266"/>
      <c r="U14" s="266"/>
      <c r="V14" s="111" t="e">
        <f>+#REF!</f>
        <v>#REF!</v>
      </c>
      <c r="W14" s="285" t="e">
        <f>IF(P14=100%,2,0)</f>
        <v>#REF!</v>
      </c>
      <c r="X14" s="285">
        <f ca="1">IF(L14&lt;$Z$3,0,1)</f>
        <v>0</v>
      </c>
      <c r="Y14" s="86" t="e">
        <f ca="1">IF(W14+X14&gt;1,"CUMPLIDA",IF(X14=1,"EN TERMINO","VENCIDA"))</f>
        <v>#REF!</v>
      </c>
      <c r="AA14" s="394" t="s">
        <v>506</v>
      </c>
    </row>
    <row r="15" spans="1:54" x14ac:dyDescent="0.2">
      <c r="A15" s="179"/>
      <c r="B15" s="179"/>
      <c r="C15" s="179"/>
      <c r="D15" s="179"/>
      <c r="E15" s="179"/>
      <c r="F15" s="179"/>
      <c r="G15" s="179"/>
      <c r="H15" s="179"/>
      <c r="I15" s="179"/>
      <c r="J15" s="179"/>
      <c r="K15" s="179"/>
      <c r="L15" s="179"/>
      <c r="M15" s="179"/>
      <c r="N15" s="179"/>
      <c r="O15" s="179"/>
      <c r="P15" s="179"/>
      <c r="Q15" s="179"/>
      <c r="R15" s="179"/>
      <c r="S15" s="179"/>
      <c r="T15" s="179"/>
      <c r="U15" s="179"/>
      <c r="V15" s="179"/>
    </row>
    <row r="16" spans="1:54" x14ac:dyDescent="0.2">
      <c r="A16" s="40"/>
      <c r="B16" s="40"/>
      <c r="C16" s="30"/>
      <c r="D16" s="30"/>
      <c r="E16" s="30"/>
      <c r="F16" s="30"/>
      <c r="G16" s="30"/>
      <c r="H16" s="30"/>
      <c r="I16" s="30"/>
      <c r="J16" s="30"/>
      <c r="K16" s="30"/>
      <c r="L16" s="30"/>
      <c r="M16" s="30"/>
    </row>
    <row r="17" spans="3:19" x14ac:dyDescent="0.2">
      <c r="C17" s="47"/>
      <c r="D17" s="47"/>
      <c r="E17" s="47"/>
      <c r="F17" s="47"/>
      <c r="G17" s="47"/>
      <c r="H17" s="47"/>
      <c r="I17" s="47"/>
      <c r="J17" s="47"/>
      <c r="K17" s="47"/>
      <c r="L17" s="47"/>
      <c r="M17" s="47"/>
      <c r="S17" s="48"/>
    </row>
  </sheetData>
  <mergeCells count="35">
    <mergeCell ref="N2:N3"/>
    <mergeCell ref="A3:M3"/>
    <mergeCell ref="A5:M5"/>
    <mergeCell ref="A6:E6"/>
    <mergeCell ref="C10:C11"/>
    <mergeCell ref="D10:D11"/>
    <mergeCell ref="E10:E11"/>
    <mergeCell ref="B10:B11"/>
    <mergeCell ref="H10:H11"/>
    <mergeCell ref="I10:I11"/>
    <mergeCell ref="J10:J11"/>
    <mergeCell ref="K10:K11"/>
    <mergeCell ref="A10:A11"/>
    <mergeCell ref="A1:M1"/>
    <mergeCell ref="A2:M2"/>
    <mergeCell ref="A7:E7"/>
    <mergeCell ref="A8:C8"/>
    <mergeCell ref="A9:C9"/>
    <mergeCell ref="L9:M9"/>
    <mergeCell ref="Y10:Y11"/>
    <mergeCell ref="AA10:AA11"/>
    <mergeCell ref="T9:U9"/>
    <mergeCell ref="A12:C12"/>
    <mergeCell ref="P12:V12"/>
    <mergeCell ref="L10:L11"/>
    <mergeCell ref="M10:M11"/>
    <mergeCell ref="N10:N11"/>
    <mergeCell ref="O10:O11"/>
    <mergeCell ref="P10:P11"/>
    <mergeCell ref="Q10:Q11"/>
    <mergeCell ref="F10:F11"/>
    <mergeCell ref="G10:G11"/>
    <mergeCell ref="R10:R11"/>
    <mergeCell ref="S10:S11"/>
    <mergeCell ref="T10:U10"/>
  </mergeCells>
  <conditionalFormatting sqref="Y13:Y14">
    <cfRule type="cellIs" dxfId="11" priority="1" operator="equal">
      <formula>"EN TERMINO"</formula>
    </cfRule>
    <cfRule type="cellIs" dxfId="10" priority="2" operator="equal">
      <formula>"CUMPLIDA"</formula>
    </cfRule>
    <cfRule type="cellIs" dxfId="9" priority="3" operator="equal">
      <formula>"VENCIDA"</formula>
    </cfRule>
  </conditionalFormatting>
  <dataValidations count="1">
    <dataValidation type="whole" allowBlank="1" showInputMessage="1" showErrorMessage="1" prompt="Marque 1 en caso de haber cumplido la meta" sqref="O14">
      <formula1>0</formula1>
      <formula2>4</formula2>
    </dataValidation>
  </dataValidations>
  <hyperlinks>
    <hyperlink ref="N2:N3" location="Consolidado!A1" display="INICIO"/>
  </hyperlink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39"/>
  <sheetViews>
    <sheetView topLeftCell="G23" zoomScale="40" zoomScaleNormal="40" workbookViewId="0">
      <selection activeCell="V14" sqref="V14"/>
    </sheetView>
  </sheetViews>
  <sheetFormatPr baseColWidth="10" defaultColWidth="9.85546875" defaultRowHeight="12.75" x14ac:dyDescent="0.2"/>
  <cols>
    <col min="1" max="1" width="9.5703125" style="28" customWidth="1"/>
    <col min="2" max="2" width="9.85546875" style="28" customWidth="1"/>
    <col min="3" max="3" width="46.85546875" style="5" customWidth="1"/>
    <col min="4" max="5" width="21.7109375" style="5" customWidth="1"/>
    <col min="6" max="6" width="30.28515625" style="5" customWidth="1"/>
    <col min="7" max="7" width="25.85546875" style="5" customWidth="1"/>
    <col min="8" max="8" width="22.42578125" style="5" customWidth="1"/>
    <col min="9" max="9" width="14.140625" style="5" customWidth="1"/>
    <col min="10" max="10" width="11.42578125" style="5" customWidth="1"/>
    <col min="11" max="11" width="11.140625" style="5" customWidth="1"/>
    <col min="12" max="12" width="12.7109375" style="5" customWidth="1"/>
    <col min="13" max="13" width="11.28515625" style="5" customWidth="1"/>
    <col min="14" max="14" width="20.42578125" style="5" customWidth="1"/>
    <col min="15" max="15" width="12.42578125" style="5" customWidth="1"/>
    <col min="16" max="16" width="12.85546875" style="28" customWidth="1"/>
    <col min="17" max="17" width="11.28515625" style="28" customWidth="1"/>
    <col min="18" max="18" width="13.140625" style="28" customWidth="1"/>
    <col min="19" max="19" width="10.140625" style="28" customWidth="1"/>
    <col min="20" max="20" width="10.5703125" style="5" customWidth="1"/>
    <col min="21" max="21" width="9.85546875" style="5" customWidth="1"/>
    <col min="22" max="22" width="50.28515625" style="5" customWidth="1"/>
    <col min="23" max="24" width="2.28515625" style="5" customWidth="1"/>
    <col min="25" max="25" width="12.85546875" style="28" customWidth="1"/>
    <col min="26" max="26" width="14.42578125" style="5" customWidth="1"/>
    <col min="27" max="27" width="15.85546875" style="5" hidden="1" customWidth="1"/>
    <col min="28" max="254" width="11.42578125" style="5" customWidth="1"/>
    <col min="255" max="255" width="9.5703125" style="5" customWidth="1"/>
    <col min="256" max="16384" width="9.85546875" style="5"/>
  </cols>
  <sheetData>
    <row r="1" spans="1:54" x14ac:dyDescent="0.2">
      <c r="A1" s="895" t="s">
        <v>0</v>
      </c>
      <c r="B1" s="896"/>
      <c r="C1" s="896"/>
      <c r="D1" s="896"/>
      <c r="E1" s="896"/>
      <c r="F1" s="896"/>
      <c r="G1" s="896"/>
      <c r="H1" s="896"/>
      <c r="I1" s="896"/>
      <c r="J1" s="896"/>
      <c r="K1" s="896"/>
      <c r="L1" s="896"/>
      <c r="M1" s="896"/>
      <c r="N1" s="1"/>
      <c r="O1" s="2"/>
      <c r="P1" s="2"/>
      <c r="Q1" s="2"/>
      <c r="R1" s="2"/>
      <c r="S1" s="2"/>
      <c r="T1" s="2"/>
      <c r="U1" s="3"/>
      <c r="V1" s="4"/>
    </row>
    <row r="2" spans="1:54" x14ac:dyDescent="0.2">
      <c r="A2" s="897" t="s">
        <v>1</v>
      </c>
      <c r="B2" s="898"/>
      <c r="C2" s="898"/>
      <c r="D2" s="898"/>
      <c r="E2" s="898"/>
      <c r="F2" s="898"/>
      <c r="G2" s="898"/>
      <c r="H2" s="898"/>
      <c r="I2" s="898"/>
      <c r="J2" s="898"/>
      <c r="K2" s="898"/>
      <c r="L2" s="898"/>
      <c r="M2" s="898"/>
      <c r="N2" s="993" t="s">
        <v>515</v>
      </c>
      <c r="O2" s="6"/>
      <c r="P2" s="6"/>
      <c r="Q2" s="6"/>
      <c r="R2" s="6"/>
      <c r="S2" s="6"/>
      <c r="T2" s="6"/>
      <c r="U2" s="7"/>
      <c r="V2" s="4"/>
      <c r="Z2" s="54" t="s">
        <v>136</v>
      </c>
    </row>
    <row r="3" spans="1:54" ht="13.5" thickBot="1" x14ac:dyDescent="0.25">
      <c r="A3" s="897" t="s">
        <v>2</v>
      </c>
      <c r="B3" s="898"/>
      <c r="C3" s="898"/>
      <c r="D3" s="898"/>
      <c r="E3" s="898"/>
      <c r="F3" s="898"/>
      <c r="G3" s="898"/>
      <c r="H3" s="898"/>
      <c r="I3" s="898"/>
      <c r="J3" s="898"/>
      <c r="K3" s="898"/>
      <c r="L3" s="898"/>
      <c r="M3" s="898"/>
      <c r="N3" s="994"/>
      <c r="O3" s="6"/>
      <c r="P3" s="6"/>
      <c r="Q3" s="6"/>
      <c r="R3" s="6"/>
      <c r="S3" s="6"/>
      <c r="T3" s="6"/>
      <c r="U3" s="7"/>
      <c r="V3" s="4"/>
      <c r="Z3" s="250">
        <f ca="1">TODAY()</f>
        <v>45371</v>
      </c>
    </row>
    <row r="4" spans="1:54" ht="13.5" thickTop="1" x14ac:dyDescent="0.2">
      <c r="A4" s="401"/>
      <c r="B4" s="402"/>
      <c r="C4" s="6"/>
      <c r="D4" s="6"/>
      <c r="E4" s="6"/>
      <c r="F4" s="6"/>
      <c r="G4" s="6"/>
      <c r="H4" s="6"/>
      <c r="I4" s="6"/>
      <c r="J4" s="6"/>
      <c r="K4" s="6"/>
      <c r="L4" s="6"/>
      <c r="M4" s="6"/>
      <c r="N4" s="4"/>
      <c r="O4" s="6"/>
      <c r="P4" s="6"/>
      <c r="Q4" s="6"/>
      <c r="R4" s="6"/>
      <c r="S4" s="6"/>
      <c r="T4" s="6"/>
      <c r="U4" s="7"/>
      <c r="V4" s="4"/>
    </row>
    <row r="5" spans="1:54" s="10" customFormat="1" x14ac:dyDescent="0.25">
      <c r="A5" s="899" t="s">
        <v>3</v>
      </c>
      <c r="B5" s="900"/>
      <c r="C5" s="900"/>
      <c r="D5" s="900"/>
      <c r="E5" s="900"/>
      <c r="F5" s="900"/>
      <c r="G5" s="900"/>
      <c r="H5" s="900"/>
      <c r="I5" s="900"/>
      <c r="J5" s="900"/>
      <c r="K5" s="900"/>
      <c r="L5" s="900"/>
      <c r="M5" s="900"/>
      <c r="N5" s="8"/>
      <c r="O5" s="9"/>
      <c r="Q5" s="8"/>
      <c r="R5" s="8"/>
      <c r="S5" s="8"/>
      <c r="T5" s="8"/>
      <c r="U5" s="11"/>
      <c r="V5" s="8"/>
      <c r="W5" s="8"/>
      <c r="X5" s="8"/>
      <c r="Y5" s="8"/>
      <c r="Z5" s="240"/>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row>
    <row r="6" spans="1:54" s="10" customFormat="1" x14ac:dyDescent="0.25">
      <c r="A6" s="899" t="s">
        <v>4</v>
      </c>
      <c r="B6" s="900"/>
      <c r="C6" s="900"/>
      <c r="D6" s="900"/>
      <c r="E6" s="900"/>
      <c r="F6" s="9"/>
      <c r="G6" s="9"/>
      <c r="H6" s="9"/>
      <c r="I6" s="9"/>
      <c r="J6" s="9"/>
      <c r="K6" s="9"/>
      <c r="L6" s="9"/>
      <c r="M6" s="9"/>
      <c r="N6" s="8"/>
      <c r="O6" s="9"/>
      <c r="Q6" s="8"/>
      <c r="R6" s="8"/>
      <c r="S6" s="8"/>
      <c r="T6" s="8"/>
      <c r="U6" s="11"/>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row>
    <row r="7" spans="1:54" s="10" customFormat="1" x14ac:dyDescent="0.25">
      <c r="A7" s="899" t="s">
        <v>5</v>
      </c>
      <c r="B7" s="900"/>
      <c r="C7" s="900"/>
      <c r="D7" s="900"/>
      <c r="E7" s="900"/>
      <c r="F7" s="9"/>
      <c r="G7" s="9"/>
      <c r="H7" s="9"/>
      <c r="I7" s="9"/>
      <c r="J7" s="9"/>
      <c r="K7" s="9"/>
      <c r="L7" s="9"/>
      <c r="M7" s="9"/>
      <c r="N7" s="8"/>
      <c r="O7" s="9"/>
      <c r="Q7" s="8"/>
      <c r="R7" s="8"/>
      <c r="S7" s="8"/>
      <c r="T7" s="8"/>
      <c r="U7" s="11"/>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row>
    <row r="8" spans="1:54" s="10" customFormat="1" ht="13.5" thickBot="1" x14ac:dyDescent="0.3">
      <c r="A8" s="899" t="s">
        <v>504</v>
      </c>
      <c r="B8" s="900"/>
      <c r="C8" s="900"/>
      <c r="D8" s="9"/>
      <c r="E8" s="9"/>
      <c r="F8" s="9"/>
      <c r="G8" s="9"/>
      <c r="H8" s="9"/>
      <c r="I8" s="9"/>
      <c r="J8" s="9"/>
      <c r="K8" s="9"/>
      <c r="L8" s="9"/>
      <c r="M8" s="9"/>
      <c r="N8" s="8"/>
      <c r="O8" s="9"/>
      <c r="Q8" s="8"/>
      <c r="R8" s="8"/>
      <c r="S8" s="8"/>
      <c r="T8" s="8"/>
      <c r="U8" s="11"/>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row>
    <row r="9" spans="1:54" s="10" customFormat="1" ht="13.5" thickBot="1" x14ac:dyDescent="0.3">
      <c r="A9" s="899" t="s">
        <v>503</v>
      </c>
      <c r="B9" s="900"/>
      <c r="C9" s="900"/>
      <c r="D9" s="387">
        <f ca="1">+Z3</f>
        <v>45371</v>
      </c>
      <c r="E9" s="9"/>
      <c r="F9" s="9"/>
      <c r="G9" s="9"/>
      <c r="H9" s="9"/>
      <c r="I9" s="9"/>
      <c r="J9" s="9"/>
      <c r="K9" s="9"/>
      <c r="L9" s="901"/>
      <c r="M9" s="901"/>
      <c r="N9" s="12"/>
      <c r="O9" s="13"/>
      <c r="P9" s="14"/>
      <c r="Q9" s="12"/>
      <c r="R9" s="12"/>
      <c r="S9" s="12"/>
      <c r="T9" s="908">
        <v>40908</v>
      </c>
      <c r="U9" s="909"/>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row>
    <row r="10" spans="1:54" ht="13.5" thickBot="1" x14ac:dyDescent="0.25">
      <c r="A10" s="904" t="s">
        <v>6</v>
      </c>
      <c r="B10" s="904" t="s">
        <v>7</v>
      </c>
      <c r="C10" s="904" t="s">
        <v>8</v>
      </c>
      <c r="D10" s="906" t="s">
        <v>9</v>
      </c>
      <c r="E10" s="902" t="s">
        <v>10</v>
      </c>
      <c r="F10" s="904" t="s">
        <v>11</v>
      </c>
      <c r="G10" s="904" t="s">
        <v>12</v>
      </c>
      <c r="H10" s="904" t="s">
        <v>13</v>
      </c>
      <c r="I10" s="902" t="s">
        <v>14</v>
      </c>
      <c r="J10" s="902" t="s">
        <v>15</v>
      </c>
      <c r="K10" s="912" t="s">
        <v>16</v>
      </c>
      <c r="L10" s="906" t="s">
        <v>17</v>
      </c>
      <c r="M10" s="902" t="s">
        <v>18</v>
      </c>
      <c r="N10" s="914" t="s">
        <v>19</v>
      </c>
      <c r="O10" s="916" t="s">
        <v>20</v>
      </c>
      <c r="P10" s="902" t="s">
        <v>1170</v>
      </c>
      <c r="Q10" s="902" t="s">
        <v>1171</v>
      </c>
      <c r="R10" s="902" t="s">
        <v>22</v>
      </c>
      <c r="S10" s="912" t="s">
        <v>23</v>
      </c>
      <c r="T10" s="918" t="s">
        <v>24</v>
      </c>
      <c r="U10" s="919"/>
      <c r="V10" s="4"/>
      <c r="Y10" s="902" t="s">
        <v>137</v>
      </c>
      <c r="AA10" s="904" t="s">
        <v>511</v>
      </c>
    </row>
    <row r="11" spans="1:54" ht="13.5" thickBot="1" x14ac:dyDescent="0.25">
      <c r="A11" s="905"/>
      <c r="B11" s="905"/>
      <c r="C11" s="905"/>
      <c r="D11" s="907"/>
      <c r="E11" s="903"/>
      <c r="F11" s="905"/>
      <c r="G11" s="905"/>
      <c r="H11" s="905"/>
      <c r="I11" s="903"/>
      <c r="J11" s="903"/>
      <c r="K11" s="913"/>
      <c r="L11" s="907"/>
      <c r="M11" s="903"/>
      <c r="N11" s="915"/>
      <c r="O11" s="917"/>
      <c r="P11" s="903"/>
      <c r="Q11" s="903"/>
      <c r="R11" s="903"/>
      <c r="S11" s="913"/>
      <c r="T11" s="15" t="s">
        <v>25</v>
      </c>
      <c r="U11" s="16" t="s">
        <v>26</v>
      </c>
      <c r="V11" s="17" t="s">
        <v>27</v>
      </c>
      <c r="Y11" s="903"/>
      <c r="AA11" s="905"/>
    </row>
    <row r="12" spans="1:54" ht="13.5" thickBot="1" x14ac:dyDescent="0.25">
      <c r="A12" s="892" t="s">
        <v>474</v>
      </c>
      <c r="B12" s="855"/>
      <c r="C12" s="855"/>
      <c r="D12" s="18"/>
      <c r="E12" s="18"/>
      <c r="F12" s="18"/>
      <c r="G12" s="18"/>
      <c r="H12" s="18"/>
      <c r="I12" s="18"/>
      <c r="J12" s="18"/>
      <c r="K12" s="18"/>
      <c r="L12" s="18"/>
      <c r="M12" s="18"/>
      <c r="N12" s="19"/>
      <c r="O12" s="55"/>
      <c r="P12" s="851"/>
      <c r="Q12" s="852"/>
      <c r="R12" s="852"/>
      <c r="S12" s="852"/>
      <c r="T12" s="893"/>
      <c r="U12" s="893"/>
      <c r="V12" s="894"/>
      <c r="W12" s="20"/>
      <c r="X12" s="20"/>
      <c r="Y12" s="21"/>
    </row>
    <row r="13" spans="1:54" ht="90" thickBot="1" x14ac:dyDescent="0.25">
      <c r="A13" s="840">
        <v>2</v>
      </c>
      <c r="B13" s="880">
        <v>1201001</v>
      </c>
      <c r="C13" s="844" t="s">
        <v>235</v>
      </c>
      <c r="D13" s="844" t="s">
        <v>236</v>
      </c>
      <c r="E13" s="844" t="s">
        <v>237</v>
      </c>
      <c r="F13" s="875" t="s">
        <v>238</v>
      </c>
      <c r="G13" s="875" t="s">
        <v>239</v>
      </c>
      <c r="H13" s="131" t="s">
        <v>240</v>
      </c>
      <c r="I13" s="131" t="s">
        <v>43</v>
      </c>
      <c r="J13" s="408">
        <v>1</v>
      </c>
      <c r="K13" s="225">
        <v>40801</v>
      </c>
      <c r="L13" s="225">
        <v>40923</v>
      </c>
      <c r="M13" s="58">
        <f>(+L13-K13)/7</f>
        <v>17.428571428571427</v>
      </c>
      <c r="N13" s="654" t="s">
        <v>1179</v>
      </c>
      <c r="O13" s="112" t="e">
        <f>+#REF!</f>
        <v>#REF!</v>
      </c>
      <c r="P13" s="268" t="e">
        <f>IF(O13/J13&gt;1,1,+O13/J13)</f>
        <v>#REF!</v>
      </c>
      <c r="Q13" s="58" t="e">
        <f>+M13*P13</f>
        <v>#REF!</v>
      </c>
      <c r="R13" s="58">
        <f>IF(L13&lt;=$T$9,Q13,0)</f>
        <v>0</v>
      </c>
      <c r="S13" s="58">
        <f>IF($T$9&gt;=L13,M13,0)</f>
        <v>0</v>
      </c>
      <c r="T13" s="269"/>
      <c r="U13" s="269"/>
      <c r="V13" s="343" t="e">
        <f>+#REF!</f>
        <v>#REF!</v>
      </c>
      <c r="W13" s="253" t="e">
        <f>IF(P13=100%,2,0)</f>
        <v>#REF!</v>
      </c>
      <c r="X13" s="253">
        <f ca="1">IF(L13&lt;$Z$3,0,1)</f>
        <v>0</v>
      </c>
      <c r="Y13" s="63" t="e">
        <f ca="1">IF(W13+X13&gt;1,"CUMPLIDA",IF(X13=1,"EN TERMINO","VENCIDA"))</f>
        <v>#REF!</v>
      </c>
      <c r="AA13" s="808" t="s">
        <v>507</v>
      </c>
    </row>
    <row r="14" spans="1:54" ht="77.25" thickBot="1" x14ac:dyDescent="0.25">
      <c r="A14" s="878"/>
      <c r="B14" s="881"/>
      <c r="C14" s="882"/>
      <c r="D14" s="882"/>
      <c r="E14" s="882"/>
      <c r="F14" s="876"/>
      <c r="G14" s="876"/>
      <c r="H14" s="267" t="s">
        <v>241</v>
      </c>
      <c r="I14" s="267" t="s">
        <v>72</v>
      </c>
      <c r="J14" s="409">
        <v>1</v>
      </c>
      <c r="K14" s="288">
        <v>40924</v>
      </c>
      <c r="L14" s="288">
        <v>41151</v>
      </c>
      <c r="M14" s="493">
        <f>(+L14-K14)/7</f>
        <v>32.428571428571431</v>
      </c>
      <c r="N14" s="655" t="s">
        <v>1180</v>
      </c>
      <c r="O14" s="270" t="e">
        <f>+#REF!</f>
        <v>#REF!</v>
      </c>
      <c r="P14" s="271" t="e">
        <f>IF(O14/J14&gt;1,1,+O14/J14)</f>
        <v>#REF!</v>
      </c>
      <c r="Q14" s="493" t="e">
        <f>+M14*P14</f>
        <v>#REF!</v>
      </c>
      <c r="R14" s="493">
        <f>IF(L14&lt;=$T$9,Q14,0)</f>
        <v>0</v>
      </c>
      <c r="S14" s="493">
        <f>IF($T$9&gt;=L14,M14,0)</f>
        <v>0</v>
      </c>
      <c r="T14" s="272"/>
      <c r="U14" s="272"/>
      <c r="V14" s="344" t="e">
        <f>+#REF!</f>
        <v>#REF!</v>
      </c>
      <c r="W14" s="254" t="e">
        <f>IF(P14=100%,2,0)</f>
        <v>#REF!</v>
      </c>
      <c r="X14" s="254">
        <f ca="1">IF(L14&lt;$Z$3,0,1)</f>
        <v>0</v>
      </c>
      <c r="Y14" s="100" t="e">
        <f ca="1">IF(W14+X14&gt;1,"CUMPLIDA",IF(X14=1,"EN TERMINO","VENCIDA"))</f>
        <v>#REF!</v>
      </c>
      <c r="AA14" s="808"/>
    </row>
    <row r="15" spans="1:54" ht="90" thickBot="1" x14ac:dyDescent="0.25">
      <c r="A15" s="841"/>
      <c r="B15" s="891"/>
      <c r="C15" s="845"/>
      <c r="D15" s="845"/>
      <c r="E15" s="845"/>
      <c r="F15" s="332" t="s">
        <v>242</v>
      </c>
      <c r="G15" s="332" t="s">
        <v>243</v>
      </c>
      <c r="H15" s="332" t="s">
        <v>244</v>
      </c>
      <c r="I15" s="407" t="s">
        <v>245</v>
      </c>
      <c r="J15" s="125">
        <v>1</v>
      </c>
      <c r="K15" s="330">
        <v>40807</v>
      </c>
      <c r="L15" s="330">
        <v>41172</v>
      </c>
      <c r="M15" s="336">
        <f>(+L15-K15)/7</f>
        <v>52.142857142857146</v>
      </c>
      <c r="N15" s="333" t="s">
        <v>246</v>
      </c>
      <c r="O15" s="345" t="e">
        <f>+#REF!</f>
        <v>#REF!</v>
      </c>
      <c r="P15" s="282" t="e">
        <f>IF(O15/J15&gt;1,1,+O15/J15)</f>
        <v>#REF!</v>
      </c>
      <c r="Q15" s="494" t="e">
        <f>+M15*P15</f>
        <v>#REF!</v>
      </c>
      <c r="R15" s="494">
        <f>IF(L15&lt;=$T$9,Q15,0)</f>
        <v>0</v>
      </c>
      <c r="S15" s="494">
        <f>IF($T$9&gt;=L15,M15,0)</f>
        <v>0</v>
      </c>
      <c r="T15" s="283"/>
      <c r="U15" s="283"/>
      <c r="V15" s="667" t="e">
        <f>+#REF!</f>
        <v>#REF!</v>
      </c>
      <c r="W15" s="255" t="e">
        <f>IF(P15=100%,2,0)</f>
        <v>#REF!</v>
      </c>
      <c r="X15" s="255">
        <f ca="1">IF(L15&lt;$Z$3,0,1)</f>
        <v>0</v>
      </c>
      <c r="Y15" s="73" t="e">
        <f ca="1">IF(W15+X15&gt;1,"CUMPLIDA",IF(X15=1,"EN TERMINO","VENCIDA"))</f>
        <v>#REF!</v>
      </c>
      <c r="AA15" s="808"/>
    </row>
    <row r="16" spans="1:54" ht="13.5" thickBot="1" x14ac:dyDescent="0.25">
      <c r="A16" s="854" t="s">
        <v>140</v>
      </c>
      <c r="B16" s="855"/>
      <c r="C16" s="855"/>
      <c r="D16" s="855"/>
      <c r="E16" s="855"/>
      <c r="F16" s="855"/>
      <c r="G16" s="855"/>
      <c r="H16" s="855"/>
      <c r="I16" s="855"/>
      <c r="J16" s="855"/>
      <c r="K16" s="855"/>
      <c r="L16" s="855"/>
      <c r="M16" s="855"/>
      <c r="N16" s="856"/>
      <c r="O16" s="990"/>
      <c r="P16" s="991"/>
      <c r="Q16" s="991"/>
      <c r="R16" s="991"/>
      <c r="S16" s="991"/>
      <c r="T16" s="991"/>
      <c r="U16" s="991"/>
      <c r="V16" s="992"/>
      <c r="AA16" s="391"/>
    </row>
    <row r="17" spans="1:27" ht="409.6" thickBot="1" x14ac:dyDescent="0.25">
      <c r="A17" s="809">
        <v>24</v>
      </c>
      <c r="B17" s="811">
        <v>2202002</v>
      </c>
      <c r="C17" s="219" t="s">
        <v>201</v>
      </c>
      <c r="D17" s="813"/>
      <c r="E17" s="813"/>
      <c r="F17" s="195" t="s">
        <v>1070</v>
      </c>
      <c r="G17" s="195" t="s">
        <v>1071</v>
      </c>
      <c r="H17" s="195" t="s">
        <v>1072</v>
      </c>
      <c r="I17" s="195" t="s">
        <v>1073</v>
      </c>
      <c r="J17" s="214">
        <v>1</v>
      </c>
      <c r="K17" s="198">
        <v>40570</v>
      </c>
      <c r="L17" s="198">
        <v>40908</v>
      </c>
      <c r="M17" s="182">
        <f t="shared" ref="M17:M24" si="0">(L17-K17)/7</f>
        <v>48.285714285714285</v>
      </c>
      <c r="N17" s="220" t="s">
        <v>202</v>
      </c>
      <c r="O17" s="249" t="e">
        <f>+#REF!</f>
        <v>#REF!</v>
      </c>
      <c r="P17" s="191" t="e">
        <f t="shared" ref="P17:P24" si="1">IF(O17/J17&gt;1,1,+O17/J17)</f>
        <v>#REF!</v>
      </c>
      <c r="Q17" s="192" t="e">
        <f t="shared" ref="Q17:Q24" si="2">+M17*P17</f>
        <v>#REF!</v>
      </c>
      <c r="R17" s="192" t="e">
        <f t="shared" ref="R17:R24" si="3">IF(L17&lt;=$T$9,Q17,0)</f>
        <v>#REF!</v>
      </c>
      <c r="S17" s="192">
        <f t="shared" ref="S17:S24" si="4">IF($T$9&gt;=L17,M17,0)</f>
        <v>48.285714285714285</v>
      </c>
      <c r="T17" s="184"/>
      <c r="U17" s="184"/>
      <c r="V17" s="185" t="e">
        <f>+#REF!</f>
        <v>#REF!</v>
      </c>
      <c r="W17" s="163" t="e">
        <f t="shared" ref="W17:W24" si="5">IF(P17=100%,2,0)</f>
        <v>#REF!</v>
      </c>
      <c r="X17" s="163">
        <f t="shared" ref="X17:X24" ca="1" si="6">IF(L17&lt;$Z$3,0,1)</f>
        <v>0</v>
      </c>
      <c r="Y17" s="63" t="e">
        <f t="shared" ref="Y17:Y24" ca="1" si="7">IF(W17+X17&gt;1,"CUMPLIDA",IF(X17=1,"EN TERMINO","VENCIDA"))</f>
        <v>#REF!</v>
      </c>
      <c r="AA17" s="808" t="s">
        <v>510</v>
      </c>
    </row>
    <row r="18" spans="1:27" ht="102.75" thickBot="1" x14ac:dyDescent="0.25">
      <c r="A18" s="825"/>
      <c r="B18" s="826"/>
      <c r="C18" s="178" t="s">
        <v>1074</v>
      </c>
      <c r="D18" s="815"/>
      <c r="E18" s="815"/>
      <c r="F18" s="166" t="s">
        <v>203</v>
      </c>
      <c r="G18" s="166" t="s">
        <v>1071</v>
      </c>
      <c r="H18" s="166" t="s">
        <v>1075</v>
      </c>
      <c r="I18" s="166" t="s">
        <v>135</v>
      </c>
      <c r="J18" s="171">
        <v>1</v>
      </c>
      <c r="K18" s="168">
        <v>40570</v>
      </c>
      <c r="L18" s="168">
        <v>40908</v>
      </c>
      <c r="M18" s="173">
        <f t="shared" si="0"/>
        <v>48.285714285714285</v>
      </c>
      <c r="N18" s="177" t="s">
        <v>202</v>
      </c>
      <c r="O18" s="174" t="e">
        <f>+#REF!</f>
        <v>#REF!</v>
      </c>
      <c r="P18" s="175" t="e">
        <f t="shared" si="1"/>
        <v>#REF!</v>
      </c>
      <c r="Q18" s="176" t="e">
        <f t="shared" si="2"/>
        <v>#REF!</v>
      </c>
      <c r="R18" s="176" t="e">
        <f t="shared" si="3"/>
        <v>#REF!</v>
      </c>
      <c r="S18" s="176">
        <f t="shared" si="4"/>
        <v>48.285714285714285</v>
      </c>
      <c r="T18" s="165"/>
      <c r="U18" s="165"/>
      <c r="V18" s="172" t="e">
        <f>+#REF!</f>
        <v>#REF!</v>
      </c>
      <c r="W18" s="20" t="e">
        <f t="shared" si="5"/>
        <v>#REF!</v>
      </c>
      <c r="X18" s="20">
        <f t="shared" ca="1" si="6"/>
        <v>0</v>
      </c>
      <c r="Y18" s="100" t="e">
        <f t="shared" ca="1" si="7"/>
        <v>#REF!</v>
      </c>
      <c r="AA18" s="808"/>
    </row>
    <row r="19" spans="1:27" ht="243" thickBot="1" x14ac:dyDescent="0.25">
      <c r="A19" s="825"/>
      <c r="B19" s="826"/>
      <c r="C19" s="178" t="s">
        <v>204</v>
      </c>
      <c r="D19" s="815"/>
      <c r="E19" s="815"/>
      <c r="F19" s="166" t="s">
        <v>205</v>
      </c>
      <c r="G19" s="166" t="s">
        <v>1071</v>
      </c>
      <c r="H19" s="166" t="s">
        <v>1076</v>
      </c>
      <c r="I19" s="166" t="s">
        <v>206</v>
      </c>
      <c r="J19" s="171">
        <v>1</v>
      </c>
      <c r="K19" s="168">
        <v>40570</v>
      </c>
      <c r="L19" s="168">
        <v>40908</v>
      </c>
      <c r="M19" s="173">
        <f t="shared" si="0"/>
        <v>48.285714285714285</v>
      </c>
      <c r="N19" s="177" t="s">
        <v>202</v>
      </c>
      <c r="O19" s="238" t="e">
        <f>+#REF!</f>
        <v>#REF!</v>
      </c>
      <c r="P19" s="175" t="e">
        <f t="shared" si="1"/>
        <v>#REF!</v>
      </c>
      <c r="Q19" s="176" t="e">
        <f t="shared" si="2"/>
        <v>#REF!</v>
      </c>
      <c r="R19" s="176" t="e">
        <f t="shared" si="3"/>
        <v>#REF!</v>
      </c>
      <c r="S19" s="176">
        <f t="shared" si="4"/>
        <v>48.285714285714285</v>
      </c>
      <c r="T19" s="165"/>
      <c r="U19" s="165"/>
      <c r="V19" s="172" t="e">
        <f>+#REF!</f>
        <v>#REF!</v>
      </c>
      <c r="W19" s="20" t="e">
        <f t="shared" si="5"/>
        <v>#REF!</v>
      </c>
      <c r="X19" s="20">
        <f t="shared" ca="1" si="6"/>
        <v>0</v>
      </c>
      <c r="Y19" s="100" t="e">
        <f t="shared" ca="1" si="7"/>
        <v>#REF!</v>
      </c>
      <c r="AA19" s="808"/>
    </row>
    <row r="20" spans="1:27" ht="294" thickBot="1" x14ac:dyDescent="0.25">
      <c r="A20" s="810"/>
      <c r="B20" s="812"/>
      <c r="C20" s="221" t="s">
        <v>1077</v>
      </c>
      <c r="D20" s="814"/>
      <c r="E20" s="814"/>
      <c r="F20" s="211" t="s">
        <v>1187</v>
      </c>
      <c r="G20" s="211" t="s">
        <v>1071</v>
      </c>
      <c r="H20" s="211" t="s">
        <v>1078</v>
      </c>
      <c r="I20" s="211" t="s">
        <v>1079</v>
      </c>
      <c r="J20" s="217">
        <v>1</v>
      </c>
      <c r="K20" s="213">
        <v>40575</v>
      </c>
      <c r="L20" s="213">
        <v>40908</v>
      </c>
      <c r="M20" s="187">
        <f t="shared" si="0"/>
        <v>47.571428571428569</v>
      </c>
      <c r="N20" s="222" t="s">
        <v>202</v>
      </c>
      <c r="O20" s="239" t="e">
        <f>+#REF!</f>
        <v>#REF!</v>
      </c>
      <c r="P20" s="193" t="e">
        <f t="shared" si="1"/>
        <v>#REF!</v>
      </c>
      <c r="Q20" s="194" t="e">
        <f t="shared" si="2"/>
        <v>#REF!</v>
      </c>
      <c r="R20" s="194" t="e">
        <f t="shared" si="3"/>
        <v>#REF!</v>
      </c>
      <c r="S20" s="194">
        <f t="shared" si="4"/>
        <v>47.571428571428569</v>
      </c>
      <c r="T20" s="189"/>
      <c r="U20" s="189"/>
      <c r="V20" s="190" t="e">
        <f>+#REF!</f>
        <v>#REF!</v>
      </c>
      <c r="W20" s="162" t="e">
        <f t="shared" si="5"/>
        <v>#REF!</v>
      </c>
      <c r="X20" s="162">
        <f t="shared" ca="1" si="6"/>
        <v>0</v>
      </c>
      <c r="Y20" s="73" t="e">
        <f t="shared" ca="1" si="7"/>
        <v>#REF!</v>
      </c>
      <c r="AA20" s="808"/>
    </row>
    <row r="21" spans="1:27" ht="243" thickBot="1" x14ac:dyDescent="0.25">
      <c r="A21" s="199">
        <v>25</v>
      </c>
      <c r="B21" s="200">
        <v>2202002</v>
      </c>
      <c r="C21" s="201" t="s">
        <v>207</v>
      </c>
      <c r="D21" s="201" t="s">
        <v>1080</v>
      </c>
      <c r="E21" s="201" t="s">
        <v>208</v>
      </c>
      <c r="F21" s="102" t="s">
        <v>1081</v>
      </c>
      <c r="G21" s="102" t="s">
        <v>209</v>
      </c>
      <c r="H21" s="102" t="s">
        <v>1082</v>
      </c>
      <c r="I21" s="102" t="s">
        <v>1083</v>
      </c>
      <c r="J21" s="101">
        <v>1</v>
      </c>
      <c r="K21" s="218">
        <v>40575</v>
      </c>
      <c r="L21" s="218">
        <v>40908</v>
      </c>
      <c r="M21" s="202">
        <f t="shared" si="0"/>
        <v>47.571428571428569</v>
      </c>
      <c r="N21" s="223" t="s">
        <v>202</v>
      </c>
      <c r="O21" s="389" t="e">
        <f>+#REF!</f>
        <v>#REF!</v>
      </c>
      <c r="P21" s="203" t="e">
        <f t="shared" si="1"/>
        <v>#REF!</v>
      </c>
      <c r="Q21" s="204" t="e">
        <f t="shared" si="2"/>
        <v>#REF!</v>
      </c>
      <c r="R21" s="204" t="e">
        <f t="shared" si="3"/>
        <v>#REF!</v>
      </c>
      <c r="S21" s="204">
        <f t="shared" si="4"/>
        <v>47.571428571428569</v>
      </c>
      <c r="T21" s="205"/>
      <c r="U21" s="205"/>
      <c r="V21" s="206" t="e">
        <f>+#REF!</f>
        <v>#REF!</v>
      </c>
      <c r="W21" s="207" t="e">
        <f t="shared" si="5"/>
        <v>#REF!</v>
      </c>
      <c r="X21" s="207">
        <f t="shared" ca="1" si="6"/>
        <v>0</v>
      </c>
      <c r="Y21" s="86" t="e">
        <f t="shared" ca="1" si="7"/>
        <v>#REF!</v>
      </c>
      <c r="AA21" s="394" t="s">
        <v>510</v>
      </c>
    </row>
    <row r="22" spans="1:27" ht="115.5" thickBot="1" x14ac:dyDescent="0.25">
      <c r="A22" s="816">
        <v>38</v>
      </c>
      <c r="B22" s="819">
        <v>1404004</v>
      </c>
      <c r="C22" s="830" t="s">
        <v>214</v>
      </c>
      <c r="D22" s="833" t="s">
        <v>210</v>
      </c>
      <c r="E22" s="833" t="s">
        <v>213</v>
      </c>
      <c r="F22" s="827" t="s">
        <v>1084</v>
      </c>
      <c r="G22" s="256" t="s">
        <v>215</v>
      </c>
      <c r="H22" s="151" t="s">
        <v>1181</v>
      </c>
      <c r="I22" s="151" t="s">
        <v>72</v>
      </c>
      <c r="J22" s="153">
        <v>1</v>
      </c>
      <c r="K22" s="181">
        <v>40575</v>
      </c>
      <c r="L22" s="181">
        <v>40633</v>
      </c>
      <c r="M22" s="182">
        <f t="shared" si="0"/>
        <v>8.2857142857142865</v>
      </c>
      <c r="N22" s="834" t="s">
        <v>216</v>
      </c>
      <c r="O22" s="183" t="e">
        <f>+#REF!</f>
        <v>#REF!</v>
      </c>
      <c r="P22" s="191" t="e">
        <f t="shared" si="1"/>
        <v>#REF!</v>
      </c>
      <c r="Q22" s="192" t="e">
        <f t="shared" si="2"/>
        <v>#REF!</v>
      </c>
      <c r="R22" s="192" t="e">
        <f t="shared" si="3"/>
        <v>#REF!</v>
      </c>
      <c r="S22" s="192">
        <f t="shared" si="4"/>
        <v>8.2857142857142865</v>
      </c>
      <c r="T22" s="184"/>
      <c r="U22" s="184"/>
      <c r="V22" s="185" t="e">
        <f>+#REF!</f>
        <v>#REF!</v>
      </c>
      <c r="W22" s="163" t="e">
        <f t="shared" si="5"/>
        <v>#REF!</v>
      </c>
      <c r="X22" s="163">
        <f t="shared" ca="1" si="6"/>
        <v>0</v>
      </c>
      <c r="Y22" s="63" t="e">
        <f t="shared" ca="1" si="7"/>
        <v>#REF!</v>
      </c>
      <c r="AA22" s="808" t="s">
        <v>510</v>
      </c>
    </row>
    <row r="23" spans="1:27" ht="90" thickBot="1" x14ac:dyDescent="0.25">
      <c r="A23" s="817"/>
      <c r="B23" s="820"/>
      <c r="C23" s="831"/>
      <c r="D23" s="831"/>
      <c r="E23" s="831"/>
      <c r="F23" s="828"/>
      <c r="G23" s="34" t="s">
        <v>217</v>
      </c>
      <c r="H23" s="34" t="s">
        <v>218</v>
      </c>
      <c r="I23" s="34" t="s">
        <v>219</v>
      </c>
      <c r="J23" s="35">
        <v>1</v>
      </c>
      <c r="K23" s="164">
        <v>40634</v>
      </c>
      <c r="L23" s="164">
        <v>40663</v>
      </c>
      <c r="M23" s="173">
        <f t="shared" si="0"/>
        <v>4.1428571428571432</v>
      </c>
      <c r="N23" s="835"/>
      <c r="O23" s="174" t="e">
        <f>+#REF!</f>
        <v>#REF!</v>
      </c>
      <c r="P23" s="175" t="e">
        <f t="shared" si="1"/>
        <v>#REF!</v>
      </c>
      <c r="Q23" s="176" t="e">
        <f t="shared" si="2"/>
        <v>#REF!</v>
      </c>
      <c r="R23" s="176" t="e">
        <f t="shared" si="3"/>
        <v>#REF!</v>
      </c>
      <c r="S23" s="176">
        <f t="shared" si="4"/>
        <v>4.1428571428571432</v>
      </c>
      <c r="T23" s="165"/>
      <c r="U23" s="165"/>
      <c r="V23" s="172" t="e">
        <f>+#REF!</f>
        <v>#REF!</v>
      </c>
      <c r="W23" s="20" t="e">
        <f t="shared" si="5"/>
        <v>#REF!</v>
      </c>
      <c r="X23" s="20">
        <f t="shared" ca="1" si="6"/>
        <v>0</v>
      </c>
      <c r="Y23" s="100" t="e">
        <f t="shared" ca="1" si="7"/>
        <v>#REF!</v>
      </c>
      <c r="AA23" s="808"/>
    </row>
    <row r="24" spans="1:27" ht="90" thickBot="1" x14ac:dyDescent="0.25">
      <c r="A24" s="818"/>
      <c r="B24" s="821"/>
      <c r="C24" s="832"/>
      <c r="D24" s="832"/>
      <c r="E24" s="832"/>
      <c r="F24" s="829"/>
      <c r="G24" s="156" t="s">
        <v>220</v>
      </c>
      <c r="H24" s="156" t="s">
        <v>1085</v>
      </c>
      <c r="I24" s="156" t="s">
        <v>212</v>
      </c>
      <c r="J24" s="157">
        <v>1</v>
      </c>
      <c r="K24" s="186">
        <v>40664</v>
      </c>
      <c r="L24" s="186">
        <v>40754</v>
      </c>
      <c r="M24" s="187">
        <f t="shared" si="0"/>
        <v>12.857142857142858</v>
      </c>
      <c r="N24" s="836"/>
      <c r="O24" s="188" t="e">
        <f>+#REF!</f>
        <v>#REF!</v>
      </c>
      <c r="P24" s="193" t="e">
        <f t="shared" si="1"/>
        <v>#REF!</v>
      </c>
      <c r="Q24" s="194" t="e">
        <f t="shared" si="2"/>
        <v>#REF!</v>
      </c>
      <c r="R24" s="194" t="e">
        <f t="shared" si="3"/>
        <v>#REF!</v>
      </c>
      <c r="S24" s="194">
        <f t="shared" si="4"/>
        <v>12.857142857142858</v>
      </c>
      <c r="T24" s="189"/>
      <c r="U24" s="189"/>
      <c r="V24" s="190" t="e">
        <f>+#REF!</f>
        <v>#REF!</v>
      </c>
      <c r="W24" s="162" t="e">
        <f t="shared" si="5"/>
        <v>#REF!</v>
      </c>
      <c r="X24" s="162">
        <f t="shared" ca="1" si="6"/>
        <v>0</v>
      </c>
      <c r="Y24" s="73" t="e">
        <f t="shared" ca="1" si="7"/>
        <v>#REF!</v>
      </c>
      <c r="AA24" s="808"/>
    </row>
    <row r="25" spans="1:27" ht="15" customHeight="1" thickBot="1" x14ac:dyDescent="0.25">
      <c r="A25" s="572" t="s">
        <v>1016</v>
      </c>
      <c r="B25" s="573"/>
      <c r="C25" s="574"/>
      <c r="D25" s="575"/>
      <c r="E25" s="575"/>
      <c r="F25" s="575"/>
      <c r="G25" s="575"/>
      <c r="H25" s="575"/>
      <c r="I25" s="575"/>
      <c r="J25" s="575"/>
      <c r="K25" s="575"/>
      <c r="L25" s="575"/>
      <c r="M25" s="576"/>
      <c r="N25" s="577"/>
      <c r="O25" s="578"/>
      <c r="P25" s="564"/>
      <c r="Q25" s="564"/>
      <c r="R25" s="564"/>
      <c r="S25" s="564"/>
      <c r="T25" s="565"/>
      <c r="U25" s="565"/>
      <c r="V25" s="566"/>
      <c r="AA25" s="391"/>
    </row>
    <row r="26" spans="1:27" ht="237" thickBot="1" x14ac:dyDescent="0.25">
      <c r="A26" s="259">
        <v>1</v>
      </c>
      <c r="B26" s="579"/>
      <c r="C26" s="580" t="s">
        <v>691</v>
      </c>
      <c r="D26" s="580" t="s">
        <v>692</v>
      </c>
      <c r="E26" s="580" t="s">
        <v>693</v>
      </c>
      <c r="F26" s="90" t="s">
        <v>694</v>
      </c>
      <c r="G26" s="262" t="s">
        <v>695</v>
      </c>
      <c r="H26" s="262" t="s">
        <v>696</v>
      </c>
      <c r="I26" s="262" t="s">
        <v>697</v>
      </c>
      <c r="J26" s="467">
        <v>1</v>
      </c>
      <c r="K26" s="581">
        <v>41121</v>
      </c>
      <c r="L26" s="582">
        <v>41425</v>
      </c>
      <c r="M26" s="81">
        <f t="shared" ref="M26:M39" si="8">(+L26-K26)/7</f>
        <v>43.428571428571431</v>
      </c>
      <c r="N26" s="583" t="s">
        <v>698</v>
      </c>
      <c r="O26" s="584" t="e">
        <f>+#REF!</f>
        <v>#REF!</v>
      </c>
      <c r="P26" s="203" t="e">
        <f t="shared" ref="P26:P38" si="9">IF(O26/J26&gt;1,1,+O26/J26)</f>
        <v>#REF!</v>
      </c>
      <c r="Q26" s="204" t="e">
        <f t="shared" ref="Q26:Q38" si="10">+M26*P26</f>
        <v>#REF!</v>
      </c>
      <c r="R26" s="204">
        <f t="shared" ref="R26:R38" si="11">IF(L26&lt;=$T$9,Q26,0)</f>
        <v>0</v>
      </c>
      <c r="S26" s="204">
        <f t="shared" ref="S26:S38" si="12">IF($T$9&gt;=L26,M26,0)</f>
        <v>0</v>
      </c>
      <c r="T26" s="224"/>
      <c r="U26" s="224"/>
      <c r="V26" s="234" t="e">
        <f>+#REF!</f>
        <v>#REF!</v>
      </c>
      <c r="W26" s="207" t="e">
        <f t="shared" ref="W26:W38" si="13">IF(P26=100%,2,0)</f>
        <v>#REF!</v>
      </c>
      <c r="X26" s="207">
        <f t="shared" ref="X26:X38" ca="1" si="14">IF(L26&lt;$Z$3,0,1)</f>
        <v>0</v>
      </c>
      <c r="Y26" s="86" t="e">
        <f t="shared" ref="Y26:Y38" ca="1" si="15">IF(W26+X26&gt;1,"CUMPLIDA",IF(X26=1,"EN TERMINO","VENCIDA"))</f>
        <v>#REF!</v>
      </c>
      <c r="AA26" s="394"/>
    </row>
    <row r="27" spans="1:27" ht="203.25" thickBot="1" x14ac:dyDescent="0.25">
      <c r="A27" s="259">
        <v>10</v>
      </c>
      <c r="B27" s="591"/>
      <c r="C27" s="580" t="s">
        <v>741</v>
      </c>
      <c r="D27" s="580" t="s">
        <v>742</v>
      </c>
      <c r="E27" s="580" t="s">
        <v>743</v>
      </c>
      <c r="F27" s="114" t="s">
        <v>744</v>
      </c>
      <c r="G27" s="114" t="s">
        <v>745</v>
      </c>
      <c r="H27" s="114" t="s">
        <v>746</v>
      </c>
      <c r="I27" s="114" t="s">
        <v>72</v>
      </c>
      <c r="J27" s="592">
        <v>1</v>
      </c>
      <c r="K27" s="593">
        <v>41121</v>
      </c>
      <c r="L27" s="582">
        <v>41274</v>
      </c>
      <c r="M27" s="81">
        <f t="shared" si="8"/>
        <v>21.857142857142858</v>
      </c>
      <c r="N27" s="126" t="s">
        <v>747</v>
      </c>
      <c r="O27" s="584" t="e">
        <f>+#REF!</f>
        <v>#REF!</v>
      </c>
      <c r="P27" s="587" t="e">
        <f t="shared" si="9"/>
        <v>#REF!</v>
      </c>
      <c r="Q27" s="81" t="e">
        <f t="shared" si="10"/>
        <v>#REF!</v>
      </c>
      <c r="R27" s="81">
        <f t="shared" si="11"/>
        <v>0</v>
      </c>
      <c r="S27" s="81">
        <f t="shared" si="12"/>
        <v>0</v>
      </c>
      <c r="T27" s="224"/>
      <c r="U27" s="224"/>
      <c r="V27" s="234" t="e">
        <f>+#REF!</f>
        <v>#REF!</v>
      </c>
      <c r="W27" s="207" t="e">
        <f t="shared" si="13"/>
        <v>#REF!</v>
      </c>
      <c r="X27" s="207">
        <f t="shared" ca="1" si="14"/>
        <v>0</v>
      </c>
      <c r="Y27" s="86" t="e">
        <f t="shared" ca="1" si="15"/>
        <v>#REF!</v>
      </c>
      <c r="AA27" s="394"/>
    </row>
    <row r="28" spans="1:27" ht="203.25" thickBot="1" x14ac:dyDescent="0.25">
      <c r="A28" s="518">
        <v>11</v>
      </c>
      <c r="B28" s="649"/>
      <c r="C28" s="648" t="s">
        <v>748</v>
      </c>
      <c r="D28" s="648" t="s">
        <v>749</v>
      </c>
      <c r="E28" s="648" t="s">
        <v>750</v>
      </c>
      <c r="F28" s="596" t="s">
        <v>751</v>
      </c>
      <c r="G28" s="596" t="s">
        <v>752</v>
      </c>
      <c r="H28" s="508" t="s">
        <v>753</v>
      </c>
      <c r="I28" s="596" t="s">
        <v>754</v>
      </c>
      <c r="J28" s="597">
        <v>1</v>
      </c>
      <c r="K28" s="598">
        <v>41121</v>
      </c>
      <c r="L28" s="599">
        <v>41274</v>
      </c>
      <c r="M28" s="390">
        <f t="shared" si="8"/>
        <v>21.857142857142858</v>
      </c>
      <c r="N28" s="517" t="s">
        <v>747</v>
      </c>
      <c r="O28" s="600" t="e">
        <f>+#REF!</f>
        <v>#REF!</v>
      </c>
      <c r="P28" s="601" t="e">
        <f t="shared" si="9"/>
        <v>#REF!</v>
      </c>
      <c r="Q28" s="390" t="e">
        <f t="shared" si="10"/>
        <v>#REF!</v>
      </c>
      <c r="R28" s="390">
        <f t="shared" si="11"/>
        <v>0</v>
      </c>
      <c r="S28" s="390">
        <f t="shared" si="12"/>
        <v>0</v>
      </c>
      <c r="T28" s="569"/>
      <c r="U28" s="569"/>
      <c r="V28" s="570" t="e">
        <f>+#REF!</f>
        <v>#REF!</v>
      </c>
      <c r="W28" s="163" t="e">
        <f t="shared" si="13"/>
        <v>#REF!</v>
      </c>
      <c r="X28" s="163">
        <f t="shared" ca="1" si="14"/>
        <v>0</v>
      </c>
      <c r="Y28" s="252" t="e">
        <f t="shared" ca="1" si="15"/>
        <v>#REF!</v>
      </c>
      <c r="AA28" s="394"/>
    </row>
    <row r="29" spans="1:27" ht="248.25" thickBot="1" x14ac:dyDescent="0.25">
      <c r="A29" s="518">
        <v>16</v>
      </c>
      <c r="B29" s="649"/>
      <c r="C29" s="665" t="s">
        <v>1115</v>
      </c>
      <c r="D29" s="648" t="s">
        <v>777</v>
      </c>
      <c r="E29" s="648" t="s">
        <v>778</v>
      </c>
      <c r="F29" s="508" t="s">
        <v>779</v>
      </c>
      <c r="G29" s="596" t="s">
        <v>780</v>
      </c>
      <c r="H29" s="647" t="s">
        <v>781</v>
      </c>
      <c r="I29" s="647" t="s">
        <v>697</v>
      </c>
      <c r="J29" s="628">
        <v>1</v>
      </c>
      <c r="K29" s="629">
        <v>41121</v>
      </c>
      <c r="L29" s="599">
        <v>41425</v>
      </c>
      <c r="M29" s="390">
        <f t="shared" si="8"/>
        <v>43.428571428571431</v>
      </c>
      <c r="N29" s="517" t="s">
        <v>747</v>
      </c>
      <c r="O29" s="600" t="e">
        <f>+#REF!</f>
        <v>#REF!</v>
      </c>
      <c r="P29" s="601" t="e">
        <f t="shared" si="9"/>
        <v>#REF!</v>
      </c>
      <c r="Q29" s="390" t="e">
        <f t="shared" si="10"/>
        <v>#REF!</v>
      </c>
      <c r="R29" s="390">
        <f t="shared" si="11"/>
        <v>0</v>
      </c>
      <c r="S29" s="390">
        <f t="shared" si="12"/>
        <v>0</v>
      </c>
      <c r="T29" s="569"/>
      <c r="U29" s="569"/>
      <c r="V29" s="570" t="e">
        <f>+#REF!</f>
        <v>#REF!</v>
      </c>
      <c r="W29" s="163" t="e">
        <f t="shared" si="13"/>
        <v>#REF!</v>
      </c>
      <c r="X29" s="163">
        <f t="shared" ca="1" si="14"/>
        <v>0</v>
      </c>
      <c r="Y29" s="252" t="e">
        <f t="shared" ca="1" si="15"/>
        <v>#REF!</v>
      </c>
      <c r="AA29" s="394"/>
    </row>
    <row r="30" spans="1:27" ht="127.5" x14ac:dyDescent="0.2">
      <c r="A30" s="840">
        <v>17</v>
      </c>
      <c r="B30" s="948"/>
      <c r="C30" s="946" t="s">
        <v>782</v>
      </c>
      <c r="D30" s="946" t="s">
        <v>1116</v>
      </c>
      <c r="E30" s="946" t="s">
        <v>783</v>
      </c>
      <c r="F30" s="869" t="s">
        <v>784</v>
      </c>
      <c r="G30" s="869" t="s">
        <v>785</v>
      </c>
      <c r="H30" s="510" t="s">
        <v>1117</v>
      </c>
      <c r="I30" s="510" t="s">
        <v>72</v>
      </c>
      <c r="J30" s="512">
        <v>1</v>
      </c>
      <c r="K30" s="605">
        <v>41121</v>
      </c>
      <c r="L30" s="605">
        <v>41274</v>
      </c>
      <c r="M30" s="58">
        <f t="shared" si="8"/>
        <v>21.857142857142858</v>
      </c>
      <c r="N30" s="606" t="s">
        <v>786</v>
      </c>
      <c r="O30" s="119" t="e">
        <f>+#REF!</f>
        <v>#REF!</v>
      </c>
      <c r="P30" s="607" t="e">
        <f t="shared" si="9"/>
        <v>#REF!</v>
      </c>
      <c r="Q30" s="58" t="e">
        <f t="shared" si="10"/>
        <v>#REF!</v>
      </c>
      <c r="R30" s="58">
        <f t="shared" si="11"/>
        <v>0</v>
      </c>
      <c r="S30" s="58">
        <f t="shared" si="12"/>
        <v>0</v>
      </c>
      <c r="T30" s="608"/>
      <c r="U30" s="608"/>
      <c r="V30" s="609" t="e">
        <f>+#REF!</f>
        <v>#REF!</v>
      </c>
      <c r="W30" s="253" t="e">
        <f t="shared" si="13"/>
        <v>#REF!</v>
      </c>
      <c r="X30" s="253">
        <f t="shared" ca="1" si="14"/>
        <v>0</v>
      </c>
      <c r="Y30" s="63" t="e">
        <f t="shared" ca="1" si="15"/>
        <v>#REF!</v>
      </c>
      <c r="AA30" s="924"/>
    </row>
    <row r="31" spans="1:27" ht="102.75" thickBot="1" x14ac:dyDescent="0.25">
      <c r="A31" s="841"/>
      <c r="B31" s="950"/>
      <c r="C31" s="952"/>
      <c r="D31" s="952"/>
      <c r="E31" s="952"/>
      <c r="F31" s="871"/>
      <c r="G31" s="871"/>
      <c r="H31" s="511" t="s">
        <v>787</v>
      </c>
      <c r="I31" s="511" t="s">
        <v>788</v>
      </c>
      <c r="J31" s="513">
        <v>1</v>
      </c>
      <c r="K31" s="613">
        <v>41153</v>
      </c>
      <c r="L31" s="613">
        <v>41425</v>
      </c>
      <c r="M31" s="520">
        <f t="shared" si="8"/>
        <v>38.857142857142854</v>
      </c>
      <c r="N31" s="614" t="s">
        <v>789</v>
      </c>
      <c r="O31" s="122" t="e">
        <f>+#REF!</f>
        <v>#REF!</v>
      </c>
      <c r="P31" s="615" t="e">
        <f t="shared" si="9"/>
        <v>#REF!</v>
      </c>
      <c r="Q31" s="520" t="e">
        <f t="shared" si="10"/>
        <v>#REF!</v>
      </c>
      <c r="R31" s="520">
        <f t="shared" si="11"/>
        <v>0</v>
      </c>
      <c r="S31" s="520">
        <f t="shared" si="12"/>
        <v>0</v>
      </c>
      <c r="T31" s="616"/>
      <c r="U31" s="616"/>
      <c r="V31" s="231" t="e">
        <f>+#REF!</f>
        <v>#REF!</v>
      </c>
      <c r="W31" s="255" t="e">
        <f t="shared" si="13"/>
        <v>#REF!</v>
      </c>
      <c r="X31" s="255">
        <f t="shared" ca="1" si="14"/>
        <v>0</v>
      </c>
      <c r="Y31" s="73" t="e">
        <f t="shared" ca="1" si="15"/>
        <v>#REF!</v>
      </c>
      <c r="AA31" s="926"/>
    </row>
    <row r="32" spans="1:27" ht="304.5" thickBot="1" x14ac:dyDescent="0.25">
      <c r="A32" s="136">
        <v>18</v>
      </c>
      <c r="B32" s="579"/>
      <c r="C32" s="580" t="s">
        <v>790</v>
      </c>
      <c r="D32" s="580" t="s">
        <v>791</v>
      </c>
      <c r="E32" s="580" t="s">
        <v>792</v>
      </c>
      <c r="F32" s="114" t="s">
        <v>793</v>
      </c>
      <c r="G32" s="114" t="s">
        <v>794</v>
      </c>
      <c r="H32" s="262" t="s">
        <v>795</v>
      </c>
      <c r="I32" s="262" t="s">
        <v>697</v>
      </c>
      <c r="J32" s="467">
        <v>1</v>
      </c>
      <c r="K32" s="581">
        <v>41121</v>
      </c>
      <c r="L32" s="582">
        <v>41425</v>
      </c>
      <c r="M32" s="81">
        <f t="shared" si="8"/>
        <v>43.428571428571431</v>
      </c>
      <c r="N32" s="126" t="s">
        <v>747</v>
      </c>
      <c r="O32" s="584" t="e">
        <f>+#REF!</f>
        <v>#REF!</v>
      </c>
      <c r="P32" s="587" t="e">
        <f t="shared" si="9"/>
        <v>#REF!</v>
      </c>
      <c r="Q32" s="81" t="e">
        <f t="shared" si="10"/>
        <v>#REF!</v>
      </c>
      <c r="R32" s="81">
        <f t="shared" si="11"/>
        <v>0</v>
      </c>
      <c r="S32" s="81">
        <f t="shared" si="12"/>
        <v>0</v>
      </c>
      <c r="T32" s="224"/>
      <c r="U32" s="224"/>
      <c r="V32" s="234" t="e">
        <f>+#REF!</f>
        <v>#REF!</v>
      </c>
      <c r="W32" s="207" t="e">
        <f t="shared" si="13"/>
        <v>#REF!</v>
      </c>
      <c r="X32" s="207">
        <f t="shared" ca="1" si="14"/>
        <v>0</v>
      </c>
      <c r="Y32" s="86" t="e">
        <f t="shared" ca="1" si="15"/>
        <v>#REF!</v>
      </c>
      <c r="AA32" s="394"/>
    </row>
    <row r="33" spans="1:27" ht="327" thickBot="1" x14ac:dyDescent="0.25">
      <c r="A33" s="136">
        <v>19</v>
      </c>
      <c r="B33" s="579"/>
      <c r="C33" s="580" t="s">
        <v>796</v>
      </c>
      <c r="D33" s="580" t="s">
        <v>797</v>
      </c>
      <c r="E33" s="580" t="s">
        <v>798</v>
      </c>
      <c r="F33" s="114" t="s">
        <v>799</v>
      </c>
      <c r="G33" s="114" t="s">
        <v>800</v>
      </c>
      <c r="H33" s="262" t="s">
        <v>801</v>
      </c>
      <c r="I33" s="262" t="s">
        <v>697</v>
      </c>
      <c r="J33" s="467">
        <v>1</v>
      </c>
      <c r="K33" s="581">
        <v>41121</v>
      </c>
      <c r="L33" s="582">
        <v>41425</v>
      </c>
      <c r="M33" s="81">
        <f t="shared" si="8"/>
        <v>43.428571428571431</v>
      </c>
      <c r="N33" s="126" t="s">
        <v>747</v>
      </c>
      <c r="O33" s="584" t="e">
        <f>+#REF!</f>
        <v>#REF!</v>
      </c>
      <c r="P33" s="587" t="e">
        <f t="shared" si="9"/>
        <v>#REF!</v>
      </c>
      <c r="Q33" s="81" t="e">
        <f t="shared" si="10"/>
        <v>#REF!</v>
      </c>
      <c r="R33" s="81">
        <f t="shared" si="11"/>
        <v>0</v>
      </c>
      <c r="S33" s="81">
        <f t="shared" si="12"/>
        <v>0</v>
      </c>
      <c r="T33" s="224"/>
      <c r="U33" s="224"/>
      <c r="V33" s="234" t="e">
        <f>+#REF!</f>
        <v>#REF!</v>
      </c>
      <c r="W33" s="207" t="e">
        <f t="shared" si="13"/>
        <v>#REF!</v>
      </c>
      <c r="X33" s="207">
        <f t="shared" ca="1" si="14"/>
        <v>0</v>
      </c>
      <c r="Y33" s="86" t="e">
        <f t="shared" ca="1" si="15"/>
        <v>#REF!</v>
      </c>
      <c r="AA33" s="394"/>
    </row>
    <row r="34" spans="1:27" ht="225.75" thickBot="1" x14ac:dyDescent="0.25">
      <c r="A34" s="259">
        <v>21</v>
      </c>
      <c r="B34" s="591"/>
      <c r="C34" s="580" t="s">
        <v>805</v>
      </c>
      <c r="D34" s="580" t="s">
        <v>806</v>
      </c>
      <c r="E34" s="580" t="s">
        <v>807</v>
      </c>
      <c r="F34" s="114" t="s">
        <v>1121</v>
      </c>
      <c r="G34" s="114" t="s">
        <v>808</v>
      </c>
      <c r="H34" s="262" t="s">
        <v>809</v>
      </c>
      <c r="I34" s="262" t="s">
        <v>697</v>
      </c>
      <c r="J34" s="467">
        <v>1</v>
      </c>
      <c r="K34" s="581">
        <v>41121</v>
      </c>
      <c r="L34" s="582">
        <v>41305</v>
      </c>
      <c r="M34" s="81">
        <f t="shared" si="8"/>
        <v>26.285714285714285</v>
      </c>
      <c r="N34" s="126" t="s">
        <v>747</v>
      </c>
      <c r="O34" s="584" t="e">
        <f>+#REF!</f>
        <v>#REF!</v>
      </c>
      <c r="P34" s="587" t="e">
        <f t="shared" si="9"/>
        <v>#REF!</v>
      </c>
      <c r="Q34" s="81" t="e">
        <f t="shared" si="10"/>
        <v>#REF!</v>
      </c>
      <c r="R34" s="81">
        <f t="shared" si="11"/>
        <v>0</v>
      </c>
      <c r="S34" s="81">
        <f t="shared" si="12"/>
        <v>0</v>
      </c>
      <c r="T34" s="224"/>
      <c r="U34" s="224"/>
      <c r="V34" s="234" t="e">
        <f>+#REF!</f>
        <v>#REF!</v>
      </c>
      <c r="W34" s="207" t="e">
        <f t="shared" si="13"/>
        <v>#REF!</v>
      </c>
      <c r="X34" s="207">
        <f t="shared" ca="1" si="14"/>
        <v>0</v>
      </c>
      <c r="Y34" s="86" t="e">
        <f t="shared" ca="1" si="15"/>
        <v>#REF!</v>
      </c>
      <c r="AA34" s="394"/>
    </row>
    <row r="35" spans="1:27" ht="214.5" thickBot="1" x14ac:dyDescent="0.25">
      <c r="A35" s="259">
        <v>22</v>
      </c>
      <c r="B35" s="591"/>
      <c r="C35" s="580" t="s">
        <v>810</v>
      </c>
      <c r="D35" s="580" t="s">
        <v>811</v>
      </c>
      <c r="E35" s="580" t="s">
        <v>812</v>
      </c>
      <c r="F35" s="284" t="s">
        <v>813</v>
      </c>
      <c r="G35" s="284" t="s">
        <v>814</v>
      </c>
      <c r="H35" s="284" t="s">
        <v>1122</v>
      </c>
      <c r="I35" s="284" t="s">
        <v>815</v>
      </c>
      <c r="J35" s="467">
        <v>1</v>
      </c>
      <c r="K35" s="581">
        <v>41121</v>
      </c>
      <c r="L35" s="582">
        <v>41305</v>
      </c>
      <c r="M35" s="81">
        <f t="shared" si="8"/>
        <v>26.285714285714285</v>
      </c>
      <c r="N35" s="126" t="s">
        <v>747</v>
      </c>
      <c r="O35" s="584" t="e">
        <f>+#REF!</f>
        <v>#REF!</v>
      </c>
      <c r="P35" s="587" t="e">
        <f t="shared" si="9"/>
        <v>#REF!</v>
      </c>
      <c r="Q35" s="81" t="e">
        <f t="shared" si="10"/>
        <v>#REF!</v>
      </c>
      <c r="R35" s="81">
        <f t="shared" si="11"/>
        <v>0</v>
      </c>
      <c r="S35" s="81">
        <f t="shared" si="12"/>
        <v>0</v>
      </c>
      <c r="T35" s="224"/>
      <c r="U35" s="224"/>
      <c r="V35" s="234" t="e">
        <f>+#REF!</f>
        <v>#REF!</v>
      </c>
      <c r="W35" s="207" t="e">
        <f t="shared" si="13"/>
        <v>#REF!</v>
      </c>
      <c r="X35" s="207">
        <f t="shared" ca="1" si="14"/>
        <v>0</v>
      </c>
      <c r="Y35" s="86" t="e">
        <f t="shared" ca="1" si="15"/>
        <v>#REF!</v>
      </c>
      <c r="AA35" s="394"/>
    </row>
    <row r="36" spans="1:27" ht="327" thickBot="1" x14ac:dyDescent="0.25">
      <c r="A36" s="259">
        <v>23</v>
      </c>
      <c r="B36" s="591"/>
      <c r="C36" s="580" t="s">
        <v>816</v>
      </c>
      <c r="D36" s="580" t="s">
        <v>817</v>
      </c>
      <c r="E36" s="580" t="s">
        <v>818</v>
      </c>
      <c r="F36" s="114" t="s">
        <v>1123</v>
      </c>
      <c r="G36" s="588" t="s">
        <v>1124</v>
      </c>
      <c r="H36" s="262" t="s">
        <v>819</v>
      </c>
      <c r="I36" s="262" t="s">
        <v>697</v>
      </c>
      <c r="J36" s="467">
        <v>1</v>
      </c>
      <c r="K36" s="581">
        <v>41121</v>
      </c>
      <c r="L36" s="582">
        <v>41305</v>
      </c>
      <c r="M36" s="81">
        <f t="shared" si="8"/>
        <v>26.285714285714285</v>
      </c>
      <c r="N36" s="126" t="s">
        <v>747</v>
      </c>
      <c r="O36" s="584" t="e">
        <f>+#REF!</f>
        <v>#REF!</v>
      </c>
      <c r="P36" s="587" t="e">
        <f t="shared" si="9"/>
        <v>#REF!</v>
      </c>
      <c r="Q36" s="81" t="e">
        <f t="shared" si="10"/>
        <v>#REF!</v>
      </c>
      <c r="R36" s="81">
        <f t="shared" si="11"/>
        <v>0</v>
      </c>
      <c r="S36" s="81">
        <f t="shared" si="12"/>
        <v>0</v>
      </c>
      <c r="T36" s="224"/>
      <c r="U36" s="224"/>
      <c r="V36" s="234" t="e">
        <f>+#REF!</f>
        <v>#REF!</v>
      </c>
      <c r="W36" s="207" t="e">
        <f t="shared" si="13"/>
        <v>#REF!</v>
      </c>
      <c r="X36" s="207">
        <f t="shared" ca="1" si="14"/>
        <v>0</v>
      </c>
      <c r="Y36" s="86" t="e">
        <f t="shared" ca="1" si="15"/>
        <v>#REF!</v>
      </c>
      <c r="AA36" s="394"/>
    </row>
    <row r="37" spans="1:27" ht="409.6" thickBot="1" x14ac:dyDescent="0.25">
      <c r="A37" s="259">
        <v>24</v>
      </c>
      <c r="B37" s="591"/>
      <c r="C37" s="580" t="s">
        <v>820</v>
      </c>
      <c r="D37" s="580" t="s">
        <v>821</v>
      </c>
      <c r="E37" s="580" t="s">
        <v>822</v>
      </c>
      <c r="F37" s="588" t="s">
        <v>823</v>
      </c>
      <c r="G37" s="588" t="s">
        <v>824</v>
      </c>
      <c r="H37" s="588" t="s">
        <v>823</v>
      </c>
      <c r="I37" s="228" t="s">
        <v>135</v>
      </c>
      <c r="J37" s="467">
        <v>1</v>
      </c>
      <c r="K37" s="581">
        <v>41121</v>
      </c>
      <c r="L37" s="582">
        <v>41274</v>
      </c>
      <c r="M37" s="81">
        <f t="shared" si="8"/>
        <v>21.857142857142858</v>
      </c>
      <c r="N37" s="126" t="s">
        <v>747</v>
      </c>
      <c r="O37" s="584" t="e">
        <f>+#REF!</f>
        <v>#REF!</v>
      </c>
      <c r="P37" s="587" t="e">
        <f t="shared" si="9"/>
        <v>#REF!</v>
      </c>
      <c r="Q37" s="81" t="e">
        <f t="shared" si="10"/>
        <v>#REF!</v>
      </c>
      <c r="R37" s="81">
        <f t="shared" si="11"/>
        <v>0</v>
      </c>
      <c r="S37" s="81">
        <f t="shared" si="12"/>
        <v>0</v>
      </c>
      <c r="T37" s="224"/>
      <c r="U37" s="224"/>
      <c r="V37" s="234" t="e">
        <f>+#REF!</f>
        <v>#REF!</v>
      </c>
      <c r="W37" s="207" t="e">
        <f t="shared" si="13"/>
        <v>#REF!</v>
      </c>
      <c r="X37" s="207">
        <f t="shared" ca="1" si="14"/>
        <v>0</v>
      </c>
      <c r="Y37" s="86" t="e">
        <f t="shared" ca="1" si="15"/>
        <v>#REF!</v>
      </c>
      <c r="AA37" s="394"/>
    </row>
    <row r="38" spans="1:27" ht="409.6" thickBot="1" x14ac:dyDescent="0.25">
      <c r="A38" s="259">
        <v>25</v>
      </c>
      <c r="B38" s="591"/>
      <c r="C38" s="580" t="s">
        <v>825</v>
      </c>
      <c r="D38" s="580" t="s">
        <v>826</v>
      </c>
      <c r="E38" s="580" t="s">
        <v>827</v>
      </c>
      <c r="F38" s="114" t="s">
        <v>828</v>
      </c>
      <c r="G38" s="588" t="s">
        <v>829</v>
      </c>
      <c r="H38" s="262" t="s">
        <v>830</v>
      </c>
      <c r="I38" s="262" t="s">
        <v>697</v>
      </c>
      <c r="J38" s="467">
        <v>1</v>
      </c>
      <c r="K38" s="581">
        <v>41121</v>
      </c>
      <c r="L38" s="582">
        <v>41425</v>
      </c>
      <c r="M38" s="81">
        <f t="shared" si="8"/>
        <v>43.428571428571431</v>
      </c>
      <c r="N38" s="126" t="s">
        <v>747</v>
      </c>
      <c r="O38" s="584" t="e">
        <f>+#REF!</f>
        <v>#REF!</v>
      </c>
      <c r="P38" s="587" t="e">
        <f t="shared" si="9"/>
        <v>#REF!</v>
      </c>
      <c r="Q38" s="81" t="e">
        <f t="shared" si="10"/>
        <v>#REF!</v>
      </c>
      <c r="R38" s="81">
        <f t="shared" si="11"/>
        <v>0</v>
      </c>
      <c r="S38" s="81">
        <f t="shared" si="12"/>
        <v>0</v>
      </c>
      <c r="T38" s="224"/>
      <c r="U38" s="224"/>
      <c r="V38" s="234" t="e">
        <f>+#REF!</f>
        <v>#REF!</v>
      </c>
      <c r="W38" s="207" t="e">
        <f t="shared" si="13"/>
        <v>#REF!</v>
      </c>
      <c r="X38" s="207">
        <f t="shared" ca="1" si="14"/>
        <v>0</v>
      </c>
      <c r="Y38" s="86" t="e">
        <f t="shared" ca="1" si="15"/>
        <v>#REF!</v>
      </c>
      <c r="AA38" s="394"/>
    </row>
    <row r="39" spans="1:27" ht="214.5" thickBot="1" x14ac:dyDescent="0.25">
      <c r="A39" s="259">
        <v>61</v>
      </c>
      <c r="B39" s="591"/>
      <c r="C39" s="580" t="s">
        <v>1011</v>
      </c>
      <c r="D39" s="580" t="s">
        <v>1012</v>
      </c>
      <c r="E39" s="580" t="s">
        <v>1013</v>
      </c>
      <c r="F39" s="148" t="s">
        <v>1167</v>
      </c>
      <c r="G39" s="148" t="s">
        <v>1014</v>
      </c>
      <c r="H39" s="262" t="s">
        <v>1015</v>
      </c>
      <c r="I39" s="262" t="s">
        <v>697</v>
      </c>
      <c r="J39" s="467">
        <v>1</v>
      </c>
      <c r="K39" s="581">
        <v>41121</v>
      </c>
      <c r="L39" s="582">
        <v>41243</v>
      </c>
      <c r="M39" s="81">
        <f t="shared" si="8"/>
        <v>17.428571428571427</v>
      </c>
      <c r="N39" s="263" t="s">
        <v>1168</v>
      </c>
      <c r="O39" s="639" t="e">
        <f>+#REF!</f>
        <v>#REF!</v>
      </c>
      <c r="P39" s="587" t="e">
        <f>IF(O39/J39&gt;1,1,+O39/J39)</f>
        <v>#REF!</v>
      </c>
      <c r="Q39" s="81" t="e">
        <f>+M39*P39</f>
        <v>#REF!</v>
      </c>
      <c r="R39" s="81">
        <f>IF(L39&lt;=$T$9,Q39,0)</f>
        <v>0</v>
      </c>
      <c r="S39" s="81">
        <f>IF($T$9&gt;=L39,M39,0)</f>
        <v>0</v>
      </c>
      <c r="T39" s="224"/>
      <c r="U39" s="224"/>
      <c r="V39" s="234" t="e">
        <f>+#REF!</f>
        <v>#REF!</v>
      </c>
      <c r="W39" s="285" t="e">
        <f>IF(P39=100%,2,0)</f>
        <v>#REF!</v>
      </c>
      <c r="X39" s="285">
        <f ca="1">IF(L39&lt;$Z$3,0,1)</f>
        <v>0</v>
      </c>
      <c r="Y39" s="86" t="e">
        <f ca="1">IF(W39+X39&gt;1,"CUMPLIDA",IF(X39=1,"EN TERMINO","VENCIDA"))</f>
        <v>#REF!</v>
      </c>
      <c r="AA39" s="394"/>
    </row>
  </sheetData>
  <mergeCells count="66">
    <mergeCell ref="T9:U9"/>
    <mergeCell ref="A12:C12"/>
    <mergeCell ref="P12:V12"/>
    <mergeCell ref="L10:L11"/>
    <mergeCell ref="M10:M11"/>
    <mergeCell ref="N10:N11"/>
    <mergeCell ref="O10:O11"/>
    <mergeCell ref="P10:P11"/>
    <mergeCell ref="Q10:Q11"/>
    <mergeCell ref="R10:R11"/>
    <mergeCell ref="G10:G11"/>
    <mergeCell ref="H10:H11"/>
    <mergeCell ref="I10:I11"/>
    <mergeCell ref="A30:A31"/>
    <mergeCell ref="B30:B31"/>
    <mergeCell ref="C30:C31"/>
    <mergeCell ref="D30:D31"/>
    <mergeCell ref="E30:E31"/>
    <mergeCell ref="F30:F31"/>
    <mergeCell ref="G30:G31"/>
    <mergeCell ref="AA30:AA31"/>
    <mergeCell ref="N2:N3"/>
    <mergeCell ref="A3:M3"/>
    <mergeCell ref="A5:M5"/>
    <mergeCell ref="A6:E6"/>
    <mergeCell ref="C10:C11"/>
    <mergeCell ref="D10:D11"/>
    <mergeCell ref="E10:E11"/>
    <mergeCell ref="J10:J11"/>
    <mergeCell ref="K10:K11"/>
    <mergeCell ref="B10:B11"/>
    <mergeCell ref="S10:S11"/>
    <mergeCell ref="T10:U10"/>
    <mergeCell ref="Y10:Y11"/>
    <mergeCell ref="A1:M1"/>
    <mergeCell ref="A2:M2"/>
    <mergeCell ref="A7:E7"/>
    <mergeCell ref="A8:C8"/>
    <mergeCell ref="A9:C9"/>
    <mergeCell ref="L9:M9"/>
    <mergeCell ref="AA10:AA11"/>
    <mergeCell ref="A16:N16"/>
    <mergeCell ref="O16:V16"/>
    <mergeCell ref="G13:G14"/>
    <mergeCell ref="AA13:AA15"/>
    <mergeCell ref="A13:A15"/>
    <mergeCell ref="B13:B15"/>
    <mergeCell ref="C13:C15"/>
    <mergeCell ref="D13:D15"/>
    <mergeCell ref="E13:E15"/>
    <mergeCell ref="F13:F14"/>
    <mergeCell ref="A10:A11"/>
    <mergeCell ref="F10:F11"/>
    <mergeCell ref="E17:E20"/>
    <mergeCell ref="AA17:AA20"/>
    <mergeCell ref="A22:A24"/>
    <mergeCell ref="B22:B24"/>
    <mergeCell ref="C22:C24"/>
    <mergeCell ref="D22:D24"/>
    <mergeCell ref="E22:E24"/>
    <mergeCell ref="F22:F24"/>
    <mergeCell ref="N22:N24"/>
    <mergeCell ref="AA22:AA24"/>
    <mergeCell ref="A17:A20"/>
    <mergeCell ref="B17:B20"/>
    <mergeCell ref="D17:D20"/>
  </mergeCells>
  <conditionalFormatting sqref="Y17:Y24 Y13:Y15 Y26:Y39">
    <cfRule type="cellIs" dxfId="8" priority="7" operator="equal">
      <formula>"EN TERMINO"</formula>
    </cfRule>
    <cfRule type="cellIs" dxfId="7" priority="8" operator="equal">
      <formula>"CUMPLIDA"</formula>
    </cfRule>
    <cfRule type="cellIs" dxfId="6" priority="9" operator="equal">
      <formula>"VENCIDA"</formula>
    </cfRule>
  </conditionalFormatting>
  <dataValidations count="1">
    <dataValidation type="whole" allowBlank="1" showInputMessage="1" showErrorMessage="1" prompt="Marque 1 en caso de haber cumplido la meta" sqref="O15">
      <formula1>0</formula1>
      <formula2>10000</formula2>
    </dataValidation>
  </dataValidations>
  <hyperlinks>
    <hyperlink ref="N2:N3" location="Inicio!A1" display="Inicio!A1"/>
    <hyperlink ref="D39" location="_ftn1" display="_ftn1"/>
  </hyperlinks>
  <pageMargins left="0.7" right="0.7" top="0.75" bottom="0.75" header="0.3" footer="0.3"/>
  <ignoredErrors>
    <ignoredError sqref="O26 O27:O28 O29:O33 O34:O38 O39" unlockedFormula="1"/>
  </ignoredErrors>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V14" sqref="V14"/>
    </sheetView>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37"/>
  <sheetViews>
    <sheetView tabSelected="1" zoomScale="70" zoomScaleNormal="70" zoomScaleSheetLayoutView="87" workbookViewId="0">
      <selection activeCell="B9" sqref="B9:B10"/>
    </sheetView>
  </sheetViews>
  <sheetFormatPr baseColWidth="10" defaultColWidth="9.85546875" defaultRowHeight="12.75" x14ac:dyDescent="0.2"/>
  <cols>
    <col min="1" max="1" width="9.5703125" style="28" customWidth="1"/>
    <col min="2" max="2" width="66.7109375" style="5" customWidth="1"/>
    <col min="3" max="3" width="35.28515625" style="5" customWidth="1"/>
    <col min="4" max="4" width="25.5703125" style="5" customWidth="1"/>
    <col min="5" max="5" width="30.28515625" style="5" customWidth="1"/>
    <col min="6" max="6" width="25.85546875" style="5" customWidth="1"/>
    <col min="7" max="7" width="36" style="5" customWidth="1"/>
    <col min="8" max="8" width="26.140625" style="5" customWidth="1"/>
    <col min="9" max="9" width="28.85546875" style="5" customWidth="1"/>
    <col min="10" max="10" width="15.7109375" style="5" customWidth="1"/>
    <col min="11" max="11" width="12.7109375" style="5" customWidth="1"/>
    <col min="12" max="12" width="11.28515625" style="5" customWidth="1"/>
    <col min="13" max="13" width="20.42578125" style="5" customWidth="1"/>
    <col min="14" max="240" width="11.42578125" style="5" customWidth="1"/>
    <col min="241" max="241" width="9.5703125" style="5" customWidth="1"/>
    <col min="242" max="16384" width="9.85546875" style="5"/>
  </cols>
  <sheetData>
    <row r="1" spans="1:40" ht="66" customHeight="1" x14ac:dyDescent="0.2">
      <c r="A1" s="1028"/>
      <c r="B1" s="1029"/>
      <c r="C1" s="1026" t="s">
        <v>1192</v>
      </c>
      <c r="D1" s="1027"/>
      <c r="E1" s="1027"/>
      <c r="F1" s="1027"/>
      <c r="G1" s="1027"/>
      <c r="H1" s="1027"/>
      <c r="I1" s="1027"/>
      <c r="J1" s="1027"/>
      <c r="K1" s="1027"/>
      <c r="L1" s="1027"/>
      <c r="M1" s="1027"/>
    </row>
    <row r="2" spans="1:40" ht="12.75" customHeight="1" x14ac:dyDescent="0.2">
      <c r="A2" s="1038"/>
      <c r="B2" s="1038"/>
      <c r="C2" s="1038"/>
      <c r="D2" s="1038"/>
      <c r="E2" s="1038"/>
      <c r="F2" s="1038"/>
      <c r="G2" s="1038"/>
      <c r="H2" s="1038"/>
      <c r="I2" s="1038"/>
      <c r="J2" s="1038"/>
      <c r="K2" s="1038"/>
      <c r="L2" s="1038"/>
      <c r="M2" s="1039"/>
    </row>
    <row r="3" spans="1:40" s="10" customFormat="1" ht="17.25" customHeight="1" x14ac:dyDescent="0.25">
      <c r="A3" s="1041" t="s">
        <v>1203</v>
      </c>
      <c r="B3" s="1044"/>
      <c r="C3" s="1044"/>
      <c r="D3" s="1044"/>
      <c r="E3" s="1044"/>
      <c r="F3" s="1045"/>
      <c r="G3" s="1041" t="s">
        <v>1199</v>
      </c>
      <c r="H3" s="1044"/>
      <c r="I3" s="1044"/>
      <c r="J3" s="1044"/>
      <c r="K3" s="1044"/>
      <c r="L3" s="1044"/>
      <c r="M3" s="1044"/>
      <c r="N3" s="8"/>
      <c r="O3" s="8"/>
      <c r="P3" s="8"/>
      <c r="Q3" s="8"/>
      <c r="R3" s="8"/>
      <c r="S3" s="8"/>
      <c r="T3" s="8"/>
      <c r="U3" s="8"/>
      <c r="V3" s="8"/>
      <c r="W3" s="8"/>
      <c r="X3" s="8"/>
      <c r="Y3" s="8"/>
      <c r="Z3" s="8"/>
      <c r="AA3" s="8"/>
      <c r="AB3" s="8"/>
      <c r="AC3" s="8"/>
      <c r="AD3" s="8"/>
      <c r="AE3" s="8"/>
      <c r="AF3" s="8"/>
      <c r="AG3" s="8"/>
      <c r="AH3" s="8"/>
      <c r="AI3" s="8"/>
      <c r="AJ3" s="8"/>
      <c r="AK3" s="8"/>
      <c r="AL3" s="8"/>
      <c r="AM3" s="8"/>
      <c r="AN3" s="8"/>
    </row>
    <row r="4" spans="1:40" s="10" customFormat="1" ht="19.5" customHeight="1" x14ac:dyDescent="0.25">
      <c r="A4" s="1040" t="s">
        <v>1214</v>
      </c>
      <c r="B4" s="1040"/>
      <c r="C4" s="1040"/>
      <c r="D4" s="1040"/>
      <c r="E4" s="1040"/>
      <c r="F4" s="1040"/>
      <c r="G4" s="1040"/>
      <c r="H4" s="1040"/>
      <c r="I4" s="1040"/>
      <c r="J4" s="1040"/>
      <c r="K4" s="1040"/>
      <c r="L4" s="1040"/>
      <c r="M4" s="1041"/>
      <c r="N4" s="8"/>
      <c r="O4" s="8"/>
      <c r="P4" s="8"/>
      <c r="Q4" s="8"/>
      <c r="R4" s="8"/>
      <c r="S4" s="8"/>
      <c r="T4" s="8"/>
      <c r="U4" s="8"/>
      <c r="V4" s="8"/>
      <c r="W4" s="8"/>
      <c r="X4" s="8"/>
      <c r="Y4" s="8"/>
      <c r="Z4" s="8"/>
      <c r="AA4" s="8"/>
      <c r="AB4" s="8"/>
      <c r="AC4" s="8"/>
      <c r="AD4" s="8"/>
      <c r="AE4" s="8"/>
      <c r="AF4" s="8"/>
      <c r="AG4" s="8"/>
      <c r="AH4" s="8"/>
      <c r="AI4" s="8"/>
      <c r="AJ4" s="8"/>
      <c r="AK4" s="8"/>
      <c r="AL4" s="8"/>
      <c r="AM4" s="8"/>
      <c r="AN4" s="8"/>
    </row>
    <row r="5" spans="1:40" s="10" customFormat="1" ht="24" customHeight="1" x14ac:dyDescent="0.25">
      <c r="A5" s="1040" t="s">
        <v>1213</v>
      </c>
      <c r="B5" s="1040"/>
      <c r="C5" s="1040"/>
      <c r="D5" s="1040"/>
      <c r="E5" s="1040"/>
      <c r="F5" s="1040"/>
      <c r="G5" s="1040"/>
      <c r="H5" s="1040"/>
      <c r="I5" s="1040"/>
      <c r="J5" s="1040"/>
      <c r="K5" s="1040"/>
      <c r="L5" s="1040"/>
      <c r="M5" s="1041"/>
      <c r="N5" s="8"/>
      <c r="O5" s="8"/>
      <c r="P5" s="8"/>
      <c r="Q5" s="8"/>
      <c r="R5" s="8"/>
      <c r="S5" s="8"/>
      <c r="T5" s="8"/>
      <c r="U5" s="8"/>
      <c r="V5" s="8"/>
      <c r="W5" s="8"/>
      <c r="X5" s="8"/>
      <c r="Y5" s="8"/>
      <c r="Z5" s="8"/>
      <c r="AA5" s="8"/>
      <c r="AB5" s="8"/>
      <c r="AC5" s="8"/>
      <c r="AD5" s="8"/>
      <c r="AE5" s="8"/>
      <c r="AF5" s="8"/>
      <c r="AG5" s="8"/>
      <c r="AH5" s="8"/>
      <c r="AI5" s="8"/>
      <c r="AJ5" s="8"/>
      <c r="AK5" s="8"/>
      <c r="AL5" s="8"/>
      <c r="AM5" s="8"/>
      <c r="AN5" s="8"/>
    </row>
    <row r="6" spans="1:40" s="10" customFormat="1" ht="23.25" customHeight="1" x14ac:dyDescent="0.25">
      <c r="A6" s="1040" t="s">
        <v>1204</v>
      </c>
      <c r="B6" s="1040"/>
      <c r="C6" s="1040"/>
      <c r="D6" s="1040"/>
      <c r="E6" s="1040"/>
      <c r="F6" s="1040"/>
      <c r="G6" s="1040"/>
      <c r="H6" s="1040"/>
      <c r="I6" s="1040"/>
      <c r="J6" s="1040"/>
      <c r="K6" s="1040"/>
      <c r="L6" s="1040"/>
      <c r="M6" s="1041"/>
      <c r="N6" s="8"/>
      <c r="O6" s="8"/>
      <c r="P6" s="8"/>
      <c r="Q6" s="8"/>
      <c r="R6" s="8"/>
      <c r="S6" s="8"/>
      <c r="T6" s="8"/>
      <c r="U6" s="8"/>
      <c r="V6" s="8"/>
      <c r="W6" s="8"/>
      <c r="X6" s="8"/>
      <c r="Y6" s="8"/>
      <c r="Z6" s="8"/>
      <c r="AA6" s="8"/>
      <c r="AB6" s="8"/>
      <c r="AC6" s="8"/>
      <c r="AD6" s="8"/>
      <c r="AE6" s="8"/>
      <c r="AF6" s="8"/>
      <c r="AG6" s="8"/>
      <c r="AH6" s="8"/>
      <c r="AI6" s="8"/>
      <c r="AJ6" s="8"/>
      <c r="AK6" s="8"/>
      <c r="AL6" s="8"/>
      <c r="AM6" s="8"/>
      <c r="AN6" s="8"/>
    </row>
    <row r="7" spans="1:40" s="10" customFormat="1" ht="21" customHeight="1" thickBot="1" x14ac:dyDescent="0.3">
      <c r="A7" s="1012" t="s">
        <v>1227</v>
      </c>
      <c r="B7" s="1013"/>
      <c r="C7" s="1013"/>
      <c r="D7" s="1013"/>
      <c r="E7" s="1013"/>
      <c r="F7" s="1014"/>
      <c r="G7" s="1012"/>
      <c r="H7" s="1013"/>
      <c r="I7" s="1013"/>
      <c r="J7" s="1013"/>
      <c r="K7" s="1013"/>
      <c r="L7" s="1013"/>
      <c r="M7" s="1013"/>
      <c r="N7" s="8"/>
      <c r="O7" s="8"/>
      <c r="P7" s="8"/>
      <c r="Q7" s="8"/>
      <c r="R7" s="8"/>
      <c r="S7" s="8"/>
      <c r="T7" s="8"/>
      <c r="U7" s="8"/>
      <c r="V7" s="8"/>
      <c r="W7" s="8"/>
      <c r="X7" s="8"/>
      <c r="Y7" s="8"/>
      <c r="Z7" s="8"/>
      <c r="AA7" s="8"/>
      <c r="AB7" s="8"/>
      <c r="AC7" s="8"/>
      <c r="AD7" s="8"/>
      <c r="AE7" s="8"/>
      <c r="AF7" s="8"/>
      <c r="AG7" s="8"/>
      <c r="AH7" s="8"/>
      <c r="AI7" s="8"/>
      <c r="AJ7" s="8"/>
      <c r="AK7" s="8"/>
      <c r="AL7" s="8"/>
      <c r="AM7" s="8"/>
      <c r="AN7" s="8"/>
    </row>
    <row r="8" spans="1:40" s="10" customFormat="1" ht="21" customHeight="1" thickBot="1" x14ac:dyDescent="0.3">
      <c r="A8" s="1017" t="s">
        <v>1190</v>
      </c>
      <c r="B8" s="1018"/>
      <c r="C8" s="1018"/>
      <c r="D8" s="1018"/>
      <c r="E8" s="1018"/>
      <c r="F8" s="1018"/>
      <c r="G8" s="1018"/>
      <c r="H8" s="1018"/>
      <c r="I8" s="1018"/>
      <c r="J8" s="1018"/>
      <c r="K8" s="1018"/>
      <c r="L8" s="1018"/>
      <c r="M8" s="1019"/>
      <c r="N8" s="8"/>
      <c r="O8" s="8"/>
      <c r="P8" s="8"/>
      <c r="Q8" s="8"/>
      <c r="R8" s="8"/>
      <c r="S8" s="8"/>
      <c r="T8" s="8"/>
      <c r="U8" s="8"/>
      <c r="V8" s="8"/>
      <c r="W8" s="8"/>
      <c r="X8" s="8"/>
      <c r="Y8" s="8"/>
      <c r="Z8" s="8"/>
      <c r="AA8" s="8"/>
      <c r="AB8" s="8"/>
      <c r="AC8" s="8"/>
      <c r="AD8" s="8"/>
      <c r="AE8" s="8"/>
      <c r="AF8" s="8"/>
      <c r="AG8" s="8"/>
      <c r="AH8" s="8"/>
      <c r="AI8" s="8"/>
      <c r="AJ8" s="8"/>
      <c r="AK8" s="8"/>
      <c r="AL8" s="8"/>
      <c r="AM8" s="8"/>
      <c r="AN8" s="8"/>
    </row>
    <row r="9" spans="1:40" ht="89.25" customHeight="1" x14ac:dyDescent="0.2">
      <c r="A9" s="1042" t="s">
        <v>6</v>
      </c>
      <c r="B9" s="1020" t="s">
        <v>8</v>
      </c>
      <c r="C9" s="1020" t="s">
        <v>1194</v>
      </c>
      <c r="D9" s="1020" t="s">
        <v>1195</v>
      </c>
      <c r="E9" s="1020" t="s">
        <v>11</v>
      </c>
      <c r="F9" s="1020" t="s">
        <v>12</v>
      </c>
      <c r="G9" s="904" t="s">
        <v>13</v>
      </c>
      <c r="H9" s="904" t="s">
        <v>14</v>
      </c>
      <c r="I9" s="1015" t="s">
        <v>15</v>
      </c>
      <c r="J9" s="1032" t="s">
        <v>16</v>
      </c>
      <c r="K9" s="1034" t="s">
        <v>17</v>
      </c>
      <c r="L9" s="1022" t="s">
        <v>18</v>
      </c>
      <c r="M9" s="1024" t="s">
        <v>19</v>
      </c>
    </row>
    <row r="10" spans="1:40" ht="35.25" customHeight="1" thickBot="1" x14ac:dyDescent="0.25">
      <c r="A10" s="1043"/>
      <c r="B10" s="1021"/>
      <c r="C10" s="1021"/>
      <c r="D10" s="1021"/>
      <c r="E10" s="1021"/>
      <c r="F10" s="1021"/>
      <c r="G10" s="1021"/>
      <c r="H10" s="1021"/>
      <c r="I10" s="1016"/>
      <c r="J10" s="1033"/>
      <c r="K10" s="1035"/>
      <c r="L10" s="1023"/>
      <c r="M10" s="1024"/>
    </row>
    <row r="11" spans="1:40" ht="192" customHeight="1" x14ac:dyDescent="0.2">
      <c r="A11" s="796">
        <v>1</v>
      </c>
      <c r="B11" s="1003" t="s">
        <v>1207</v>
      </c>
      <c r="C11" s="1003" t="s">
        <v>1208</v>
      </c>
      <c r="D11" s="1003" t="s">
        <v>1209</v>
      </c>
      <c r="E11" s="1006" t="s">
        <v>1218</v>
      </c>
      <c r="F11" s="774" t="s">
        <v>1215</v>
      </c>
      <c r="G11" s="326" t="s">
        <v>1222</v>
      </c>
      <c r="H11" s="1006" t="s">
        <v>1221</v>
      </c>
      <c r="I11" s="999">
        <v>1</v>
      </c>
      <c r="J11" s="995">
        <v>45383</v>
      </c>
      <c r="K11" s="995">
        <v>45565</v>
      </c>
      <c r="L11" s="997">
        <v>26</v>
      </c>
      <c r="M11" s="1001" t="s">
        <v>1217</v>
      </c>
    </row>
    <row r="12" spans="1:40" ht="150.75" customHeight="1" thickBot="1" x14ac:dyDescent="0.25">
      <c r="A12" s="1005"/>
      <c r="B12" s="1004"/>
      <c r="C12" s="1004"/>
      <c r="D12" s="1004"/>
      <c r="E12" s="1007"/>
      <c r="F12" s="773" t="s">
        <v>1219</v>
      </c>
      <c r="G12" s="773" t="s">
        <v>1220</v>
      </c>
      <c r="H12" s="1007"/>
      <c r="I12" s="1000"/>
      <c r="J12" s="996"/>
      <c r="K12" s="996"/>
      <c r="L12" s="998"/>
      <c r="M12" s="1002"/>
    </row>
    <row r="13" spans="1:40" ht="153.75" customHeight="1" x14ac:dyDescent="0.2">
      <c r="A13" s="674">
        <v>2</v>
      </c>
      <c r="B13" s="690" t="s">
        <v>1210</v>
      </c>
      <c r="C13" s="690" t="s">
        <v>1211</v>
      </c>
      <c r="D13" s="690" t="s">
        <v>1212</v>
      </c>
      <c r="E13" s="774" t="s">
        <v>1224</v>
      </c>
      <c r="F13" s="773" t="s">
        <v>1225</v>
      </c>
      <c r="G13" s="775" t="s">
        <v>1226</v>
      </c>
      <c r="H13" s="692" t="s">
        <v>1223</v>
      </c>
      <c r="I13" s="681">
        <v>1</v>
      </c>
      <c r="J13" s="995">
        <v>45383</v>
      </c>
      <c r="K13" s="995">
        <v>45565</v>
      </c>
      <c r="L13" s="997">
        <v>26</v>
      </c>
      <c r="M13" s="682" t="s">
        <v>1216</v>
      </c>
    </row>
    <row r="14" spans="1:40" ht="13.5" thickBot="1" x14ac:dyDescent="0.25">
      <c r="A14" s="674"/>
      <c r="B14" s="671"/>
      <c r="C14" s="690"/>
      <c r="D14" s="690"/>
      <c r="E14" s="676"/>
      <c r="F14" s="676"/>
      <c r="G14" s="676"/>
      <c r="H14" s="673"/>
      <c r="I14" s="681"/>
      <c r="J14" s="996"/>
      <c r="K14" s="996"/>
      <c r="L14" s="998"/>
      <c r="M14" s="682"/>
    </row>
    <row r="15" spans="1:40" x14ac:dyDescent="0.2">
      <c r="A15" s="674"/>
      <c r="B15" s="671"/>
      <c r="C15" s="671"/>
      <c r="D15" s="671"/>
      <c r="E15" s="676"/>
      <c r="F15" s="676"/>
      <c r="G15" s="676"/>
      <c r="H15" s="673"/>
      <c r="I15" s="693"/>
      <c r="J15" s="680"/>
      <c r="K15" s="680"/>
      <c r="L15" s="337"/>
      <c r="M15" s="682"/>
    </row>
    <row r="16" spans="1:40" ht="124.5" customHeight="1" x14ac:dyDescent="0.2">
      <c r="A16" s="674"/>
      <c r="B16" s="671"/>
      <c r="C16" s="671"/>
      <c r="D16" s="671"/>
      <c r="E16" s="676"/>
      <c r="F16" s="676"/>
      <c r="G16" s="676"/>
      <c r="H16" s="673"/>
      <c r="I16" s="693"/>
      <c r="J16" s="680"/>
      <c r="K16" s="680"/>
      <c r="L16" s="337"/>
      <c r="M16" s="682"/>
    </row>
    <row r="17" spans="1:13" ht="76.5" customHeight="1" x14ac:dyDescent="0.2">
      <c r="A17" s="674"/>
      <c r="B17" s="1036"/>
      <c r="C17" s="671"/>
      <c r="D17" s="671"/>
      <c r="E17" s="676"/>
      <c r="F17" s="676"/>
      <c r="G17" s="676"/>
      <c r="H17" s="673"/>
      <c r="I17" s="682"/>
      <c r="J17" s="680"/>
      <c r="K17" s="680"/>
      <c r="L17" s="337"/>
      <c r="M17" s="682"/>
    </row>
    <row r="18" spans="1:13" x14ac:dyDescent="0.2">
      <c r="A18" s="687"/>
      <c r="B18" s="1037"/>
      <c r="C18" s="688"/>
      <c r="D18" s="690"/>
      <c r="E18" s="689"/>
      <c r="F18" s="689"/>
      <c r="G18" s="692"/>
      <c r="H18" s="686"/>
      <c r="I18" s="693"/>
      <c r="J18" s="680"/>
      <c r="K18" s="680"/>
      <c r="L18" s="337"/>
      <c r="M18" s="682"/>
    </row>
    <row r="19" spans="1:13" ht="54.75" customHeight="1" x14ac:dyDescent="0.2">
      <c r="A19" s="674"/>
      <c r="B19" s="1037"/>
      <c r="C19" s="671"/>
      <c r="D19" s="671"/>
      <c r="E19" s="691"/>
      <c r="F19" s="691"/>
      <c r="G19" s="692"/>
      <c r="H19" s="673"/>
      <c r="I19" s="693"/>
      <c r="J19" s="680"/>
      <c r="K19" s="680"/>
      <c r="L19" s="337"/>
      <c r="M19" s="682"/>
    </row>
    <row r="20" spans="1:13" ht="57.75" customHeight="1" x14ac:dyDescent="0.2">
      <c r="A20" s="687"/>
      <c r="B20" s="1037"/>
      <c r="C20" s="688"/>
      <c r="D20" s="688"/>
      <c r="E20" s="691"/>
      <c r="F20" s="691"/>
      <c r="G20" s="692"/>
      <c r="H20" s="692"/>
      <c r="I20" s="693"/>
      <c r="J20" s="680"/>
      <c r="K20" s="680"/>
      <c r="L20" s="337"/>
      <c r="M20" s="682"/>
    </row>
    <row r="21" spans="1:13" ht="25.5" customHeight="1" x14ac:dyDescent="0.2">
      <c r="A21" s="674"/>
      <c r="B21" s="671"/>
      <c r="C21" s="671"/>
      <c r="D21" s="671"/>
      <c r="E21" s="676"/>
      <c r="F21" s="676"/>
      <c r="G21" s="676"/>
      <c r="H21" s="673"/>
      <c r="I21" s="682"/>
      <c r="J21" s="682"/>
      <c r="K21" s="682"/>
      <c r="L21" s="682"/>
      <c r="M21" s="682"/>
    </row>
    <row r="22" spans="1:13" ht="25.5" customHeight="1" thickBot="1" x14ac:dyDescent="0.25">
      <c r="A22" s="675"/>
      <c r="B22" s="670"/>
      <c r="C22" s="670"/>
      <c r="D22" s="670"/>
      <c r="E22" s="677"/>
      <c r="F22" s="677"/>
      <c r="G22" s="677"/>
      <c r="H22" s="297"/>
      <c r="I22" s="684"/>
      <c r="J22" s="683"/>
      <c r="K22" s="683"/>
      <c r="L22" s="684"/>
      <c r="M22" s="685"/>
    </row>
    <row r="23" spans="1:13" ht="35.25" customHeight="1" thickBot="1" x14ac:dyDescent="0.25">
      <c r="A23" s="678" t="s">
        <v>130</v>
      </c>
      <c r="B23" s="679"/>
      <c r="C23" s="679"/>
      <c r="D23" s="679"/>
      <c r="E23" s="679"/>
      <c r="F23" s="679"/>
      <c r="G23" s="679"/>
      <c r="H23" s="679"/>
      <c r="I23" s="679"/>
      <c r="J23" s="679"/>
      <c r="K23" s="679"/>
      <c r="L23" s="679"/>
      <c r="M23" s="679"/>
    </row>
    <row r="24" spans="1:13" ht="15.75" customHeight="1" x14ac:dyDescent="0.2">
      <c r="A24" s="1009"/>
      <c r="B24" s="1010"/>
      <c r="C24" s="672"/>
      <c r="D24" s="672"/>
      <c r="E24" s="160"/>
      <c r="F24" s="160"/>
      <c r="G24" s="160"/>
      <c r="H24" s="160"/>
      <c r="I24" s="160"/>
      <c r="J24" s="160"/>
      <c r="K24" s="160"/>
      <c r="L24" s="160"/>
    </row>
    <row r="25" spans="1:13" ht="13.5" thickBot="1" x14ac:dyDescent="0.25">
      <c r="A25" s="41"/>
      <c r="B25" s="39"/>
      <c r="C25" s="39"/>
      <c r="D25" s="39"/>
      <c r="E25" s="39"/>
      <c r="F25" s="39"/>
      <c r="G25" s="39"/>
      <c r="H25" s="39"/>
      <c r="I25" s="39"/>
      <c r="J25" s="39"/>
      <c r="K25" s="39"/>
      <c r="L25" s="39"/>
      <c r="M25" s="42"/>
    </row>
    <row r="26" spans="1:13" x14ac:dyDescent="0.2">
      <c r="A26" s="40"/>
      <c r="B26" s="30"/>
      <c r="C26" s="30"/>
      <c r="D26" s="30"/>
      <c r="E26" s="30"/>
      <c r="F26" s="30"/>
      <c r="G26" s="30"/>
      <c r="H26" s="30"/>
      <c r="I26" s="30"/>
      <c r="J26" s="30"/>
      <c r="K26" s="30"/>
    </row>
    <row r="27" spans="1:13" x14ac:dyDescent="0.2">
      <c r="A27" s="40"/>
      <c r="B27" s="30"/>
      <c r="C27" s="30"/>
      <c r="D27" s="30"/>
      <c r="E27" s="30"/>
      <c r="F27" s="30"/>
      <c r="G27" s="30"/>
      <c r="H27" s="30"/>
      <c r="I27" s="30"/>
      <c r="J27" s="30"/>
      <c r="K27" s="30"/>
    </row>
    <row r="28" spans="1:13" x14ac:dyDescent="0.2">
      <c r="A28" s="40"/>
      <c r="B28" s="30"/>
      <c r="C28" s="30"/>
      <c r="D28" s="30"/>
      <c r="E28" s="30"/>
      <c r="F28" s="30"/>
      <c r="G28" s="30"/>
      <c r="H28" s="30"/>
      <c r="I28" s="30"/>
      <c r="J28" s="30"/>
      <c r="K28" s="30"/>
    </row>
    <row r="29" spans="1:13" x14ac:dyDescent="0.2">
      <c r="A29" s="40"/>
      <c r="B29" s="30"/>
      <c r="C29" s="30"/>
      <c r="D29" s="30"/>
      <c r="E29" s="30"/>
      <c r="F29" s="30"/>
      <c r="G29" s="30"/>
      <c r="H29" s="30"/>
      <c r="I29" s="30"/>
      <c r="J29" s="30"/>
      <c r="K29" s="30"/>
    </row>
    <row r="30" spans="1:13" ht="13.5" thickBot="1" x14ac:dyDescent="0.25">
      <c r="A30" s="40"/>
      <c r="B30" s="30"/>
      <c r="G30" s="30"/>
      <c r="H30" s="30"/>
      <c r="I30" s="30"/>
      <c r="J30" s="30"/>
      <c r="K30" s="30"/>
    </row>
    <row r="31" spans="1:13" ht="15.75" customHeight="1" thickBot="1" x14ac:dyDescent="0.3">
      <c r="A31" s="1030" t="s">
        <v>131</v>
      </c>
      <c r="B31" s="1031"/>
    </row>
    <row r="32" spans="1:13" ht="13.5" thickBot="1" x14ac:dyDescent="0.25">
      <c r="A32" s="43"/>
      <c r="B32" s="394" t="s">
        <v>132</v>
      </c>
      <c r="G32" s="1025" t="s">
        <v>1188</v>
      </c>
      <c r="H32" s="1025"/>
      <c r="I32" s="1025"/>
      <c r="J32" s="1025"/>
      <c r="K32" s="1025"/>
    </row>
    <row r="33" spans="1:12" ht="13.5" thickBot="1" x14ac:dyDescent="0.25">
      <c r="A33" s="44"/>
      <c r="B33" s="394" t="s">
        <v>1191</v>
      </c>
      <c r="G33" s="1011"/>
      <c r="H33" s="1011"/>
      <c r="I33" s="1011"/>
      <c r="J33" s="1011"/>
      <c r="K33" s="1011"/>
    </row>
    <row r="34" spans="1:12" ht="13.5" thickBot="1" x14ac:dyDescent="0.25">
      <c r="A34" s="45"/>
      <c r="B34" s="394" t="s">
        <v>133</v>
      </c>
      <c r="G34" s="1008" t="s">
        <v>1189</v>
      </c>
      <c r="H34" s="1008"/>
      <c r="I34" s="1008"/>
      <c r="J34" s="1008"/>
      <c r="K34" s="1008"/>
    </row>
    <row r="35" spans="1:12" ht="13.5" thickBot="1" x14ac:dyDescent="0.25">
      <c r="A35" s="46"/>
      <c r="B35" s="394" t="s">
        <v>134</v>
      </c>
    </row>
    <row r="36" spans="1:12" x14ac:dyDescent="0.2">
      <c r="A36" s="40"/>
      <c r="B36" s="30"/>
      <c r="G36" s="30"/>
      <c r="H36" s="30"/>
      <c r="I36" s="30"/>
      <c r="J36" s="30"/>
      <c r="K36" s="30"/>
      <c r="L36" s="30"/>
    </row>
    <row r="37" spans="1:12" ht="35.25" customHeight="1" x14ac:dyDescent="0.2">
      <c r="B37" s="47"/>
      <c r="C37" s="47"/>
      <c r="D37" s="47"/>
      <c r="E37" s="47"/>
      <c r="F37" s="47"/>
      <c r="G37" s="47"/>
      <c r="H37" s="47"/>
      <c r="I37" s="47"/>
      <c r="J37" s="47"/>
      <c r="K37" s="47"/>
      <c r="L37" s="47"/>
    </row>
  </sheetData>
  <mergeCells count="44">
    <mergeCell ref="C1:M1"/>
    <mergeCell ref="A1:B1"/>
    <mergeCell ref="A31:B31"/>
    <mergeCell ref="J9:J10"/>
    <mergeCell ref="K9:K10"/>
    <mergeCell ref="H9:H10"/>
    <mergeCell ref="B17:B20"/>
    <mergeCell ref="A2:M2"/>
    <mergeCell ref="A5:M5"/>
    <mergeCell ref="A9:A10"/>
    <mergeCell ref="A3:F3"/>
    <mergeCell ref="G3:M3"/>
    <mergeCell ref="A4:M4"/>
    <mergeCell ref="A6:M6"/>
    <mergeCell ref="C11:C12"/>
    <mergeCell ref="D11:D12"/>
    <mergeCell ref="G34:K34"/>
    <mergeCell ref="A24:B24"/>
    <mergeCell ref="G33:K33"/>
    <mergeCell ref="A7:F7"/>
    <mergeCell ref="I9:I10"/>
    <mergeCell ref="A8:M8"/>
    <mergeCell ref="B9:B10"/>
    <mergeCell ref="E9:E10"/>
    <mergeCell ref="L9:L10"/>
    <mergeCell ref="M9:M10"/>
    <mergeCell ref="C9:C10"/>
    <mergeCell ref="D9:D10"/>
    <mergeCell ref="G32:K32"/>
    <mergeCell ref="G7:M7"/>
    <mergeCell ref="F9:F10"/>
    <mergeCell ref="G9:G10"/>
    <mergeCell ref="M11:M12"/>
    <mergeCell ref="B11:B12"/>
    <mergeCell ref="A11:A12"/>
    <mergeCell ref="E11:E12"/>
    <mergeCell ref="H11:H12"/>
    <mergeCell ref="J13:J14"/>
    <mergeCell ref="K13:K14"/>
    <mergeCell ref="L13:L14"/>
    <mergeCell ref="I11:I12"/>
    <mergeCell ref="J11:J12"/>
    <mergeCell ref="K11:K12"/>
    <mergeCell ref="L11:L12"/>
  </mergeCells>
  <pageMargins left="0.70866141732283472" right="0.11811023622047245" top="0.55118110236220474" bottom="0.55118110236220474" header="0.31496062992125984" footer="0.31496062992125984"/>
  <pageSetup paperSize="14" scale="55" orientation="landscape"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37"/>
  <sheetViews>
    <sheetView zoomScale="70" zoomScaleNormal="70" zoomScaleSheetLayoutView="87" workbookViewId="0">
      <selection sqref="A1:B1"/>
    </sheetView>
  </sheetViews>
  <sheetFormatPr baseColWidth="10" defaultColWidth="9.85546875" defaultRowHeight="12.75" x14ac:dyDescent="0.2"/>
  <cols>
    <col min="1" max="1" width="9.5703125" style="757" customWidth="1"/>
    <col min="2" max="2" width="46.85546875" style="700" customWidth="1"/>
    <col min="3" max="3" width="25.140625" style="700" customWidth="1"/>
    <col min="4" max="4" width="21.42578125" style="700" customWidth="1"/>
    <col min="5" max="5" width="30.28515625" style="700" customWidth="1"/>
    <col min="6" max="6" width="25.85546875" style="700" customWidth="1"/>
    <col min="7" max="7" width="36" style="700" customWidth="1"/>
    <col min="8" max="8" width="26.140625" style="700" customWidth="1"/>
    <col min="9" max="9" width="28.85546875" style="700" customWidth="1"/>
    <col min="10" max="10" width="15.7109375" style="700" customWidth="1"/>
    <col min="11" max="11" width="12.7109375" style="700" customWidth="1"/>
    <col min="12" max="12" width="11.28515625" style="700" customWidth="1"/>
    <col min="13" max="13" width="20.42578125" style="700" customWidth="1"/>
    <col min="14" max="14" width="12.42578125" style="700" customWidth="1"/>
    <col min="15" max="15" width="12.85546875" style="757" customWidth="1"/>
    <col min="16" max="16" width="11.28515625" style="757" customWidth="1"/>
    <col min="17" max="17" width="13.140625" style="757" customWidth="1"/>
    <col min="18" max="18" width="10.140625" style="757" customWidth="1"/>
    <col min="19" max="19" width="10.5703125" style="700" customWidth="1"/>
    <col min="20" max="20" width="9.85546875" style="700" customWidth="1"/>
    <col min="21" max="21" width="50.28515625" style="700" customWidth="1"/>
    <col min="22" max="23" width="2.28515625" style="700" hidden="1" customWidth="1"/>
    <col min="24" max="24" width="14.7109375" style="757" customWidth="1"/>
    <col min="25" max="25" width="14.42578125" style="700" hidden="1" customWidth="1"/>
    <col min="26" max="252" width="11.42578125" style="700" customWidth="1"/>
    <col min="253" max="253" width="9.5703125" style="700" customWidth="1"/>
    <col min="254" max="16384" width="9.85546875" style="700"/>
  </cols>
  <sheetData>
    <row r="1" spans="1:52" ht="77.25" customHeight="1" x14ac:dyDescent="0.2">
      <c r="A1" s="1068"/>
      <c r="B1" s="1070"/>
      <c r="C1" s="1068" t="s">
        <v>1192</v>
      </c>
      <c r="D1" s="1069"/>
      <c r="E1" s="1069"/>
      <c r="F1" s="1069"/>
      <c r="G1" s="1069"/>
      <c r="H1" s="1069"/>
      <c r="I1" s="1069"/>
      <c r="J1" s="1069"/>
      <c r="K1" s="1069"/>
      <c r="L1" s="1069"/>
      <c r="M1" s="1069"/>
      <c r="O1" s="700"/>
      <c r="P1" s="700"/>
      <c r="Q1" s="700"/>
      <c r="R1" s="700"/>
      <c r="X1" s="700"/>
      <c r="Y1" s="701" t="s">
        <v>136</v>
      </c>
    </row>
    <row r="2" spans="1:52" ht="12.75" customHeight="1" x14ac:dyDescent="0.2">
      <c r="A2" s="1052"/>
      <c r="B2" s="1052"/>
      <c r="C2" s="1052"/>
      <c r="D2" s="1052"/>
      <c r="E2" s="1052"/>
      <c r="F2" s="1052"/>
      <c r="G2" s="1052"/>
      <c r="H2" s="1052"/>
      <c r="I2" s="1052"/>
      <c r="J2" s="1052"/>
      <c r="K2" s="1052"/>
      <c r="L2" s="1052"/>
      <c r="M2" s="1053"/>
      <c r="O2" s="700"/>
      <c r="P2" s="700"/>
      <c r="Q2" s="700"/>
      <c r="R2" s="700"/>
      <c r="X2" s="700"/>
      <c r="Y2" s="702">
        <f ca="1">TODAY()</f>
        <v>45371</v>
      </c>
    </row>
    <row r="3" spans="1:52" s="705" customFormat="1" ht="17.25" customHeight="1" x14ac:dyDescent="0.2">
      <c r="A3" s="1054" t="s">
        <v>1200</v>
      </c>
      <c r="B3" s="1055"/>
      <c r="C3" s="1055"/>
      <c r="D3" s="1055"/>
      <c r="E3" s="1055"/>
      <c r="F3" s="1056"/>
      <c r="G3" s="1054" t="s">
        <v>1199</v>
      </c>
      <c r="H3" s="1055"/>
      <c r="I3" s="1055"/>
      <c r="J3" s="1055"/>
      <c r="K3" s="1055"/>
      <c r="L3" s="1055"/>
      <c r="M3" s="1055"/>
      <c r="N3" s="700"/>
      <c r="O3" s="700"/>
      <c r="P3" s="700"/>
      <c r="Q3" s="700"/>
      <c r="R3" s="700"/>
      <c r="S3" s="700"/>
      <c r="T3" s="700"/>
      <c r="U3" s="700"/>
      <c r="V3" s="700"/>
      <c r="W3" s="700"/>
      <c r="X3" s="700"/>
      <c r="Y3" s="703"/>
      <c r="Z3" s="704"/>
      <c r="AA3" s="704"/>
      <c r="AB3" s="704"/>
      <c r="AC3" s="704"/>
      <c r="AD3" s="704"/>
      <c r="AE3" s="704"/>
      <c r="AF3" s="704"/>
      <c r="AG3" s="704"/>
      <c r="AH3" s="704"/>
      <c r="AI3" s="704"/>
      <c r="AJ3" s="704"/>
      <c r="AK3" s="704"/>
      <c r="AL3" s="704"/>
      <c r="AM3" s="704"/>
      <c r="AN3" s="704"/>
      <c r="AO3" s="704"/>
      <c r="AP3" s="704"/>
      <c r="AQ3" s="704"/>
      <c r="AR3" s="704"/>
      <c r="AS3" s="704"/>
      <c r="AT3" s="704"/>
      <c r="AU3" s="704"/>
      <c r="AV3" s="704"/>
      <c r="AW3" s="704"/>
      <c r="AX3" s="704"/>
      <c r="AY3" s="704"/>
      <c r="AZ3" s="704"/>
    </row>
    <row r="4" spans="1:52" s="705" customFormat="1" ht="19.5" customHeight="1" x14ac:dyDescent="0.2">
      <c r="A4" s="1057" t="s">
        <v>1205</v>
      </c>
      <c r="B4" s="1057"/>
      <c r="C4" s="1057"/>
      <c r="D4" s="1057"/>
      <c r="E4" s="1057"/>
      <c r="F4" s="1057"/>
      <c r="G4" s="1057"/>
      <c r="H4" s="1057"/>
      <c r="I4" s="1057"/>
      <c r="J4" s="1057"/>
      <c r="K4" s="1057"/>
      <c r="L4" s="1057"/>
      <c r="M4" s="1054"/>
      <c r="N4" s="700"/>
      <c r="O4" s="700"/>
      <c r="P4" s="700"/>
      <c r="Q4" s="700"/>
      <c r="R4" s="700"/>
      <c r="S4" s="700"/>
      <c r="T4" s="700"/>
      <c r="U4" s="700"/>
      <c r="V4" s="700"/>
      <c r="W4" s="700"/>
      <c r="X4" s="700"/>
      <c r="Y4" s="704"/>
      <c r="Z4" s="704"/>
      <c r="AA4" s="704"/>
      <c r="AB4" s="704"/>
      <c r="AC4" s="704"/>
      <c r="AD4" s="704"/>
      <c r="AE4" s="704"/>
      <c r="AF4" s="704"/>
      <c r="AG4" s="704"/>
      <c r="AH4" s="704"/>
      <c r="AI4" s="704"/>
      <c r="AJ4" s="704"/>
      <c r="AK4" s="704"/>
      <c r="AL4" s="704"/>
      <c r="AM4" s="704"/>
      <c r="AN4" s="704"/>
      <c r="AO4" s="704"/>
      <c r="AP4" s="704"/>
      <c r="AQ4" s="704"/>
      <c r="AR4" s="704"/>
      <c r="AS4" s="704"/>
      <c r="AT4" s="704"/>
      <c r="AU4" s="704"/>
      <c r="AV4" s="704"/>
      <c r="AW4" s="704"/>
      <c r="AX4" s="704"/>
      <c r="AY4" s="704"/>
      <c r="AZ4" s="704"/>
    </row>
    <row r="5" spans="1:52" s="705" customFormat="1" ht="24" customHeight="1" thickBot="1" x14ac:dyDescent="0.25">
      <c r="A5" s="1057" t="s">
        <v>1206</v>
      </c>
      <c r="B5" s="1057"/>
      <c r="C5" s="1057"/>
      <c r="D5" s="1057"/>
      <c r="E5" s="1057"/>
      <c r="F5" s="1057"/>
      <c r="G5" s="1057"/>
      <c r="H5" s="1057"/>
      <c r="I5" s="1057"/>
      <c r="J5" s="1057"/>
      <c r="K5" s="1057"/>
      <c r="L5" s="1057"/>
      <c r="M5" s="1054"/>
      <c r="N5" s="700"/>
      <c r="O5" s="700"/>
      <c r="P5" s="700"/>
      <c r="Q5" s="700"/>
      <c r="R5" s="700"/>
      <c r="S5" s="700"/>
      <c r="T5" s="700"/>
      <c r="U5" s="700"/>
      <c r="V5" s="700"/>
      <c r="W5" s="700"/>
      <c r="X5" s="700"/>
      <c r="Y5" s="704"/>
      <c r="Z5" s="704"/>
      <c r="AA5" s="704"/>
      <c r="AB5" s="704"/>
      <c r="AC5" s="704"/>
      <c r="AD5" s="704"/>
      <c r="AE5" s="704"/>
      <c r="AF5" s="704"/>
      <c r="AG5" s="704"/>
      <c r="AH5" s="704"/>
      <c r="AI5" s="704"/>
      <c r="AJ5" s="704"/>
      <c r="AK5" s="704"/>
      <c r="AL5" s="704"/>
      <c r="AM5" s="704"/>
      <c r="AN5" s="704"/>
      <c r="AO5" s="704"/>
      <c r="AP5" s="704"/>
      <c r="AQ5" s="704"/>
      <c r="AR5" s="704"/>
      <c r="AS5" s="704"/>
      <c r="AT5" s="704"/>
      <c r="AU5" s="704"/>
      <c r="AV5" s="704"/>
      <c r="AW5" s="704"/>
      <c r="AX5" s="704"/>
      <c r="AY5" s="704"/>
      <c r="AZ5" s="704"/>
    </row>
    <row r="6" spans="1:52" s="705" customFormat="1" ht="23.25" customHeight="1" thickBot="1" x14ac:dyDescent="0.25">
      <c r="A6" s="1057" t="s">
        <v>1204</v>
      </c>
      <c r="B6" s="1057"/>
      <c r="C6" s="1057"/>
      <c r="D6" s="1057"/>
      <c r="E6" s="1057"/>
      <c r="F6" s="1057"/>
      <c r="G6" s="1057"/>
      <c r="H6" s="1057"/>
      <c r="I6" s="1057"/>
      <c r="J6" s="1057"/>
      <c r="K6" s="1057"/>
      <c r="L6" s="1057"/>
      <c r="M6" s="1054"/>
      <c r="N6" s="1084" t="s">
        <v>1197</v>
      </c>
      <c r="O6" s="1085"/>
      <c r="P6" s="1085"/>
      <c r="Q6" s="1085"/>
      <c r="R6" s="1085"/>
      <c r="S6" s="1074"/>
      <c r="T6" s="1075"/>
      <c r="U6" s="700"/>
      <c r="V6" s="700"/>
      <c r="W6" s="700"/>
      <c r="X6" s="700"/>
      <c r="Y6" s="704"/>
      <c r="Z6" s="704"/>
      <c r="AA6" s="704"/>
      <c r="AB6" s="704"/>
      <c r="AC6" s="704"/>
      <c r="AD6" s="704"/>
      <c r="AE6" s="704"/>
      <c r="AF6" s="704"/>
      <c r="AG6" s="704"/>
      <c r="AH6" s="704"/>
      <c r="AI6" s="704"/>
      <c r="AJ6" s="704"/>
      <c r="AK6" s="704"/>
      <c r="AL6" s="704"/>
      <c r="AM6" s="704"/>
      <c r="AN6" s="704"/>
      <c r="AO6" s="704"/>
      <c r="AP6" s="704"/>
      <c r="AQ6" s="704"/>
      <c r="AR6" s="704"/>
      <c r="AS6" s="704"/>
      <c r="AT6" s="704"/>
      <c r="AU6" s="704"/>
      <c r="AV6" s="704"/>
      <c r="AW6" s="704"/>
      <c r="AX6" s="704"/>
      <c r="AY6" s="704"/>
      <c r="AZ6" s="704"/>
    </row>
    <row r="7" spans="1:52" s="705" customFormat="1" ht="21" customHeight="1" thickBot="1" x14ac:dyDescent="0.25">
      <c r="A7" s="1071" t="s">
        <v>1201</v>
      </c>
      <c r="B7" s="1072"/>
      <c r="C7" s="1072"/>
      <c r="D7" s="1072"/>
      <c r="E7" s="1072"/>
      <c r="F7" s="1073"/>
      <c r="G7" s="1071"/>
      <c r="H7" s="1072"/>
      <c r="I7" s="1072"/>
      <c r="J7" s="1072"/>
      <c r="K7" s="1072"/>
      <c r="L7" s="1072"/>
      <c r="M7" s="1072"/>
      <c r="N7" s="1084" t="s">
        <v>1196</v>
      </c>
      <c r="O7" s="1085"/>
      <c r="P7" s="1085"/>
      <c r="Q7" s="1085"/>
      <c r="R7" s="1085"/>
      <c r="S7" s="1074"/>
      <c r="T7" s="1075"/>
      <c r="U7" s="700"/>
      <c r="V7" s="700"/>
      <c r="W7" s="700"/>
      <c r="X7" s="700"/>
      <c r="Y7" s="704"/>
      <c r="Z7" s="704"/>
      <c r="AA7" s="704"/>
      <c r="AB7" s="704"/>
      <c r="AC7" s="704"/>
      <c r="AD7" s="704"/>
      <c r="AE7" s="704"/>
      <c r="AF7" s="704"/>
      <c r="AG7" s="704"/>
      <c r="AH7" s="704"/>
      <c r="AI7" s="704"/>
      <c r="AJ7" s="704"/>
      <c r="AK7" s="704"/>
      <c r="AL7" s="704"/>
      <c r="AM7" s="704"/>
      <c r="AN7" s="704"/>
      <c r="AO7" s="704"/>
      <c r="AP7" s="704"/>
      <c r="AQ7" s="704"/>
      <c r="AR7" s="704"/>
      <c r="AS7" s="704"/>
      <c r="AT7" s="704"/>
      <c r="AU7" s="704"/>
      <c r="AV7" s="704"/>
      <c r="AW7" s="704"/>
      <c r="AX7" s="704"/>
      <c r="AY7" s="704"/>
      <c r="AZ7" s="704"/>
    </row>
    <row r="8" spans="1:52" s="705" customFormat="1" ht="21" customHeight="1" thickBot="1" x14ac:dyDescent="0.3">
      <c r="A8" s="1086" t="s">
        <v>1190</v>
      </c>
      <c r="B8" s="1087"/>
      <c r="C8" s="1087"/>
      <c r="D8" s="1087"/>
      <c r="E8" s="1087"/>
      <c r="F8" s="1087"/>
      <c r="G8" s="1087"/>
      <c r="H8" s="1087"/>
      <c r="I8" s="1087"/>
      <c r="J8" s="1087"/>
      <c r="K8" s="1087"/>
      <c r="L8" s="1087"/>
      <c r="M8" s="1088"/>
      <c r="N8" s="1089" t="s">
        <v>1193</v>
      </c>
      <c r="O8" s="1090"/>
      <c r="P8" s="1090"/>
      <c r="Q8" s="1090"/>
      <c r="R8" s="1090"/>
      <c r="S8" s="1090"/>
      <c r="T8" s="1090"/>
      <c r="U8" s="1091"/>
      <c r="V8" s="1091"/>
      <c r="W8" s="1091"/>
      <c r="X8" s="1092"/>
      <c r="Y8" s="704"/>
      <c r="Z8" s="704"/>
      <c r="AA8" s="704"/>
      <c r="AB8" s="704"/>
      <c r="AC8" s="704"/>
      <c r="AD8" s="704"/>
      <c r="AE8" s="704"/>
      <c r="AF8" s="704"/>
      <c r="AG8" s="704"/>
      <c r="AH8" s="704"/>
      <c r="AI8" s="704"/>
      <c r="AJ8" s="704"/>
      <c r="AK8" s="704"/>
      <c r="AL8" s="704"/>
      <c r="AM8" s="704"/>
      <c r="AN8" s="704"/>
      <c r="AO8" s="704"/>
      <c r="AP8" s="704"/>
      <c r="AQ8" s="704"/>
      <c r="AR8" s="704"/>
      <c r="AS8" s="704"/>
      <c r="AT8" s="704"/>
      <c r="AU8" s="704"/>
      <c r="AV8" s="704"/>
      <c r="AW8" s="704"/>
      <c r="AX8" s="704"/>
      <c r="AY8" s="704"/>
      <c r="AZ8" s="704"/>
    </row>
    <row r="9" spans="1:52" ht="89.25" customHeight="1" thickBot="1" x14ac:dyDescent="0.25">
      <c r="A9" s="1076" t="s">
        <v>6</v>
      </c>
      <c r="B9" s="1076" t="s">
        <v>1202</v>
      </c>
      <c r="C9" s="1076" t="s">
        <v>1194</v>
      </c>
      <c r="D9" s="1076" t="s">
        <v>1195</v>
      </c>
      <c r="E9" s="1076" t="s">
        <v>11</v>
      </c>
      <c r="F9" s="1076" t="s">
        <v>12</v>
      </c>
      <c r="G9" s="1099" t="s">
        <v>13</v>
      </c>
      <c r="H9" s="1099" t="s">
        <v>14</v>
      </c>
      <c r="I9" s="1100" t="s">
        <v>15</v>
      </c>
      <c r="J9" s="1078" t="s">
        <v>16</v>
      </c>
      <c r="K9" s="1080" t="s">
        <v>17</v>
      </c>
      <c r="L9" s="1082" t="s">
        <v>18</v>
      </c>
      <c r="M9" s="1098" t="s">
        <v>19</v>
      </c>
      <c r="N9" s="1102" t="s">
        <v>20</v>
      </c>
      <c r="O9" s="1096" t="s">
        <v>1170</v>
      </c>
      <c r="P9" s="1096" t="s">
        <v>1171</v>
      </c>
      <c r="Q9" s="1104" t="s">
        <v>22</v>
      </c>
      <c r="R9" s="1106" t="s">
        <v>23</v>
      </c>
      <c r="S9" s="1093" t="s">
        <v>24</v>
      </c>
      <c r="T9" s="1094"/>
      <c r="U9" s="1095" t="s">
        <v>27</v>
      </c>
      <c r="V9" s="706"/>
      <c r="W9" s="706"/>
      <c r="X9" s="1096" t="s">
        <v>137</v>
      </c>
    </row>
    <row r="10" spans="1:52" ht="35.25" customHeight="1" thickBot="1" x14ac:dyDescent="0.25">
      <c r="A10" s="1077"/>
      <c r="B10" s="1077"/>
      <c r="C10" s="1077"/>
      <c r="D10" s="1077"/>
      <c r="E10" s="1077"/>
      <c r="F10" s="1077"/>
      <c r="G10" s="1077"/>
      <c r="H10" s="1077"/>
      <c r="I10" s="1101"/>
      <c r="J10" s="1079"/>
      <c r="K10" s="1081"/>
      <c r="L10" s="1083"/>
      <c r="M10" s="1098"/>
      <c r="N10" s="1103"/>
      <c r="O10" s="1097"/>
      <c r="P10" s="1097"/>
      <c r="Q10" s="1105"/>
      <c r="R10" s="1107"/>
      <c r="S10" s="707" t="s">
        <v>25</v>
      </c>
      <c r="T10" s="708" t="s">
        <v>26</v>
      </c>
      <c r="U10" s="1095"/>
      <c r="V10" s="706"/>
      <c r="W10" s="706"/>
      <c r="X10" s="1097"/>
    </row>
    <row r="11" spans="1:52" ht="130.5" customHeight="1" x14ac:dyDescent="0.2">
      <c r="A11" s="709"/>
      <c r="B11" s="710"/>
      <c r="C11" s="710"/>
      <c r="D11" s="710"/>
      <c r="E11" s="696"/>
      <c r="F11" s="696"/>
      <c r="G11" s="694"/>
      <c r="H11" s="696"/>
      <c r="I11" s="696"/>
      <c r="J11" s="680"/>
      <c r="K11" s="680"/>
      <c r="L11" s="712"/>
      <c r="M11" s="682"/>
      <c r="N11" s="713"/>
      <c r="O11" s="714"/>
      <c r="P11" s="715"/>
      <c r="Q11" s="716"/>
      <c r="R11" s="716"/>
      <c r="S11" s="717"/>
      <c r="T11" s="717"/>
      <c r="U11" s="718"/>
      <c r="V11" s="719"/>
      <c r="W11" s="719"/>
      <c r="X11" s="720"/>
    </row>
    <row r="12" spans="1:52" x14ac:dyDescent="0.2">
      <c r="A12" s="721"/>
      <c r="B12" s="722"/>
      <c r="C12" s="722"/>
      <c r="D12" s="722"/>
      <c r="E12" s="695"/>
      <c r="F12" s="695"/>
      <c r="G12" s="695"/>
      <c r="H12" s="697"/>
      <c r="I12" s="697"/>
      <c r="J12" s="680"/>
      <c r="K12" s="680"/>
      <c r="L12" s="725"/>
      <c r="M12" s="682"/>
      <c r="N12" s="726"/>
      <c r="O12" s="727"/>
      <c r="P12" s="728"/>
      <c r="Q12" s="729"/>
      <c r="R12" s="729"/>
      <c r="S12" s="730"/>
      <c r="T12" s="730"/>
      <c r="U12" s="731"/>
      <c r="V12" s="732"/>
      <c r="W12" s="732"/>
      <c r="X12" s="733"/>
    </row>
    <row r="13" spans="1:52" ht="228" customHeight="1" x14ac:dyDescent="0.2">
      <c r="A13" s="698"/>
      <c r="B13" s="699"/>
      <c r="C13" s="699"/>
      <c r="D13" s="699"/>
      <c r="E13" s="695"/>
      <c r="F13" s="695"/>
      <c r="G13" s="695"/>
      <c r="H13" s="697"/>
      <c r="I13" s="681"/>
      <c r="J13" s="680"/>
      <c r="K13" s="680"/>
      <c r="L13" s="725"/>
      <c r="M13" s="682"/>
      <c r="N13" s="726"/>
      <c r="O13" s="727"/>
      <c r="P13" s="728"/>
      <c r="Q13" s="734"/>
      <c r="R13" s="734"/>
      <c r="S13" s="730"/>
      <c r="T13" s="730"/>
      <c r="U13" s="731"/>
      <c r="V13" s="732"/>
      <c r="W13" s="732"/>
      <c r="X13" s="733"/>
    </row>
    <row r="14" spans="1:52" x14ac:dyDescent="0.2">
      <c r="A14" s="698"/>
      <c r="B14" s="699"/>
      <c r="C14" s="699"/>
      <c r="D14" s="699"/>
      <c r="E14" s="695"/>
      <c r="F14" s="695"/>
      <c r="G14" s="695"/>
      <c r="H14" s="697"/>
      <c r="I14" s="693"/>
      <c r="J14" s="680"/>
      <c r="K14" s="680"/>
      <c r="L14" s="337"/>
      <c r="M14" s="682"/>
      <c r="N14" s="726"/>
      <c r="O14" s="727"/>
      <c r="P14" s="728"/>
      <c r="Q14" s="734"/>
      <c r="R14" s="734"/>
      <c r="S14" s="730"/>
      <c r="T14" s="730"/>
      <c r="U14" s="731"/>
      <c r="V14" s="732"/>
      <c r="W14" s="732"/>
      <c r="X14" s="733"/>
    </row>
    <row r="15" spans="1:52" x14ac:dyDescent="0.2">
      <c r="A15" s="698"/>
      <c r="B15" s="699"/>
      <c r="C15" s="699"/>
      <c r="D15" s="699"/>
      <c r="E15" s="695"/>
      <c r="F15" s="695"/>
      <c r="G15" s="695"/>
      <c r="H15" s="697"/>
      <c r="I15" s="693"/>
      <c r="J15" s="680"/>
      <c r="K15" s="680"/>
      <c r="L15" s="337"/>
      <c r="M15" s="682"/>
      <c r="N15" s="736"/>
      <c r="O15" s="727"/>
      <c r="P15" s="728"/>
      <c r="Q15" s="734"/>
      <c r="R15" s="734"/>
      <c r="S15" s="730"/>
      <c r="T15" s="730"/>
      <c r="U15" s="731"/>
      <c r="V15" s="732"/>
      <c r="W15" s="732"/>
      <c r="X15" s="733"/>
    </row>
    <row r="16" spans="1:52" ht="72.75" customHeight="1" x14ac:dyDescent="0.2">
      <c r="A16" s="1065"/>
      <c r="B16" s="1036"/>
      <c r="C16" s="699"/>
      <c r="D16" s="699"/>
      <c r="E16" s="695"/>
      <c r="F16" s="695"/>
      <c r="G16" s="695"/>
      <c r="H16" s="697"/>
      <c r="I16" s="682"/>
      <c r="J16" s="680"/>
      <c r="K16" s="680"/>
      <c r="L16" s="337"/>
      <c r="M16" s="682"/>
      <c r="N16" s="736"/>
      <c r="O16" s="727"/>
      <c r="P16" s="728"/>
      <c r="Q16" s="734"/>
      <c r="R16" s="734"/>
      <c r="S16" s="730"/>
      <c r="T16" s="730"/>
      <c r="U16" s="731"/>
      <c r="V16" s="732"/>
      <c r="W16" s="732"/>
      <c r="X16" s="733"/>
    </row>
    <row r="17" spans="1:24" ht="144.75" customHeight="1" x14ac:dyDescent="0.2">
      <c r="A17" s="1066"/>
      <c r="B17" s="1037"/>
      <c r="C17" s="699"/>
      <c r="D17" s="699"/>
      <c r="E17" s="695"/>
      <c r="F17" s="695"/>
      <c r="G17" s="697"/>
      <c r="H17" s="697"/>
      <c r="I17" s="693"/>
      <c r="J17" s="680"/>
      <c r="K17" s="680"/>
      <c r="L17" s="337"/>
      <c r="M17" s="682"/>
      <c r="N17" s="726"/>
      <c r="O17" s="727"/>
      <c r="P17" s="728"/>
      <c r="Q17" s="734"/>
      <c r="R17" s="734"/>
      <c r="S17" s="730"/>
      <c r="T17" s="730"/>
      <c r="U17" s="731"/>
      <c r="V17" s="732"/>
      <c r="W17" s="732"/>
      <c r="X17" s="733"/>
    </row>
    <row r="18" spans="1:24" ht="56.25" customHeight="1" x14ac:dyDescent="0.2">
      <c r="A18" s="1066"/>
      <c r="B18" s="1037"/>
      <c r="C18" s="699"/>
      <c r="D18" s="699"/>
      <c r="E18" s="695"/>
      <c r="F18" s="695"/>
      <c r="G18" s="697"/>
      <c r="H18" s="697"/>
      <c r="I18" s="693"/>
      <c r="J18" s="680"/>
      <c r="K18" s="680"/>
      <c r="L18" s="337"/>
      <c r="M18" s="682"/>
      <c r="N18" s="726"/>
      <c r="O18" s="727"/>
      <c r="P18" s="728"/>
      <c r="Q18" s="734"/>
      <c r="R18" s="734"/>
      <c r="S18" s="730"/>
      <c r="T18" s="730"/>
      <c r="U18" s="731"/>
      <c r="V18" s="732"/>
      <c r="W18" s="732"/>
      <c r="X18" s="733"/>
    </row>
    <row r="19" spans="1:24" ht="71.25" customHeight="1" x14ac:dyDescent="0.2">
      <c r="A19" s="1067"/>
      <c r="B19" s="1037"/>
      <c r="C19" s="699"/>
      <c r="D19" s="699"/>
      <c r="E19" s="695"/>
      <c r="F19" s="695"/>
      <c r="G19" s="697"/>
      <c r="H19" s="697"/>
      <c r="I19" s="693"/>
      <c r="J19" s="680"/>
      <c r="K19" s="680"/>
      <c r="L19" s="337"/>
      <c r="M19" s="682"/>
      <c r="N19" s="726"/>
      <c r="O19" s="727"/>
      <c r="P19" s="728"/>
      <c r="Q19" s="734"/>
      <c r="R19" s="734"/>
      <c r="S19" s="730"/>
      <c r="T19" s="730"/>
      <c r="U19" s="731"/>
      <c r="V19" s="732"/>
      <c r="W19" s="732"/>
      <c r="X19" s="733"/>
    </row>
    <row r="20" spans="1:24" ht="31.5" customHeight="1" x14ac:dyDescent="0.2">
      <c r="A20" s="721"/>
      <c r="B20" s="722"/>
      <c r="C20" s="722"/>
      <c r="D20" s="722"/>
      <c r="E20" s="723"/>
      <c r="F20" s="723"/>
      <c r="G20" s="723"/>
      <c r="H20" s="724"/>
      <c r="I20" s="735"/>
      <c r="J20" s="711"/>
      <c r="K20" s="711"/>
      <c r="L20" s="734"/>
      <c r="M20" s="735"/>
      <c r="N20" s="726"/>
      <c r="O20" s="727"/>
      <c r="P20" s="728"/>
      <c r="Q20" s="734"/>
      <c r="R20" s="734"/>
      <c r="S20" s="730"/>
      <c r="T20" s="730"/>
      <c r="U20" s="731"/>
      <c r="V20" s="732"/>
      <c r="W20" s="732"/>
      <c r="X20" s="733"/>
    </row>
    <row r="21" spans="1:24" ht="31.5" customHeight="1" x14ac:dyDescent="0.2">
      <c r="A21" s="721"/>
      <c r="B21" s="722"/>
      <c r="C21" s="722"/>
      <c r="D21" s="722"/>
      <c r="E21" s="723"/>
      <c r="F21" s="723"/>
      <c r="G21" s="723"/>
      <c r="H21" s="724"/>
      <c r="I21" s="735"/>
      <c r="J21" s="711"/>
      <c r="K21" s="711"/>
      <c r="L21" s="734">
        <f t="shared" ref="L21" si="0">(+K21-J21)/7</f>
        <v>0</v>
      </c>
      <c r="M21" s="737"/>
      <c r="N21" s="726">
        <v>0</v>
      </c>
      <c r="O21" s="727" t="e">
        <f t="shared" ref="O21" si="1">IF(N21/I21&gt;1,1,+N21/I21)</f>
        <v>#DIV/0!</v>
      </c>
      <c r="P21" s="728" t="e">
        <f t="shared" ref="P21" si="2">+L21*O21</f>
        <v>#DIV/0!</v>
      </c>
      <c r="Q21" s="734" t="e">
        <f t="shared" ref="Q21" si="3">IF(K21&lt;=$S$7,P21,0)</f>
        <v>#DIV/0!</v>
      </c>
      <c r="R21" s="734">
        <f t="shared" ref="R21" si="4">IF($S$7&gt;=K21,L21,0)</f>
        <v>0</v>
      </c>
      <c r="S21" s="730"/>
      <c r="T21" s="730"/>
      <c r="U21" s="731"/>
      <c r="V21" s="732" t="e">
        <f t="shared" ref="V21" si="5">IF(O21=100%,2,0)</f>
        <v>#DIV/0!</v>
      </c>
      <c r="W21" s="732">
        <f t="shared" ref="W21" ca="1" si="6">IF(K21&lt;$Y$2,0,1)</f>
        <v>0</v>
      </c>
      <c r="X21" s="733" t="e">
        <f t="shared" ref="X21" ca="1" si="7">IF(V21+W21&gt;1,"CUMPLIDA",IF(W21=1,"EN TERMINO","VENCIDA"))</f>
        <v>#DIV/0!</v>
      </c>
    </row>
    <row r="22" spans="1:24" ht="31.5" customHeight="1" thickBot="1" x14ac:dyDescent="0.25">
      <c r="A22" s="738"/>
      <c r="B22" s="739"/>
      <c r="C22" s="739"/>
      <c r="D22" s="739"/>
      <c r="E22" s="740"/>
      <c r="F22" s="740"/>
      <c r="G22" s="740"/>
      <c r="H22" s="741"/>
      <c r="I22" s="742"/>
      <c r="J22" s="743"/>
      <c r="K22" s="743"/>
      <c r="L22" s="742"/>
      <c r="M22" s="744"/>
      <c r="N22" s="745"/>
      <c r="O22" s="746"/>
      <c r="P22" s="745"/>
      <c r="Q22" s="745"/>
      <c r="R22" s="745"/>
      <c r="S22" s="745"/>
      <c r="T22" s="745"/>
      <c r="U22" s="747"/>
      <c r="V22" s="748"/>
      <c r="W22" s="748"/>
      <c r="X22" s="749"/>
    </row>
    <row r="23" spans="1:24" ht="35.25" customHeight="1" thickBot="1" x14ac:dyDescent="0.25">
      <c r="A23" s="750" t="s">
        <v>130</v>
      </c>
      <c r="B23" s="751"/>
      <c r="C23" s="751"/>
      <c r="D23" s="751"/>
      <c r="E23" s="751"/>
      <c r="F23" s="751"/>
      <c r="G23" s="751"/>
      <c r="H23" s="751"/>
      <c r="I23" s="751"/>
      <c r="J23" s="751"/>
      <c r="K23" s="751"/>
      <c r="L23" s="751"/>
      <c r="M23" s="751"/>
      <c r="N23" s="752"/>
      <c r="O23" s="753" t="e">
        <f>SUM(O11:O22)</f>
        <v>#DIV/0!</v>
      </c>
      <c r="P23" s="753" t="e">
        <f>SUM(P11:P22)</f>
        <v>#DIV/0!</v>
      </c>
      <c r="Q23" s="753" t="e">
        <f>SUM(Q11:Q22)</f>
        <v>#DIV/0!</v>
      </c>
      <c r="R23" s="753">
        <f>SUM(R11:R22)</f>
        <v>0</v>
      </c>
      <c r="S23" s="754"/>
      <c r="T23" s="755"/>
      <c r="U23" s="756"/>
    </row>
    <row r="24" spans="1:24" ht="15.75" customHeight="1" x14ac:dyDescent="0.2">
      <c r="A24" s="1058"/>
      <c r="B24" s="1059"/>
      <c r="C24" s="758"/>
      <c r="D24" s="758"/>
      <c r="E24" s="759"/>
      <c r="F24" s="759"/>
      <c r="G24" s="759"/>
      <c r="H24" s="759"/>
      <c r="I24" s="759"/>
      <c r="J24" s="759"/>
      <c r="K24" s="759"/>
      <c r="L24" s="759"/>
      <c r="N24" s="760"/>
      <c r="O24" s="761"/>
      <c r="P24" s="761"/>
      <c r="Q24" s="761"/>
      <c r="R24" s="761"/>
      <c r="S24" s="760"/>
      <c r="T24" s="760"/>
    </row>
    <row r="25" spans="1:24" ht="13.5" thickBot="1" x14ac:dyDescent="0.25">
      <c r="A25" s="762"/>
      <c r="B25" s="763"/>
      <c r="C25" s="763"/>
      <c r="D25" s="763"/>
      <c r="E25" s="763"/>
      <c r="F25" s="763"/>
      <c r="G25" s="763"/>
      <c r="H25" s="763"/>
      <c r="I25" s="763"/>
      <c r="J25" s="763"/>
      <c r="K25" s="763"/>
      <c r="L25" s="763"/>
      <c r="M25" s="764"/>
      <c r="N25" s="760"/>
      <c r="O25" s="761"/>
      <c r="P25" s="761"/>
      <c r="Q25" s="761"/>
      <c r="R25" s="761"/>
      <c r="S25" s="760"/>
      <c r="T25" s="760"/>
    </row>
    <row r="26" spans="1:24" x14ac:dyDescent="0.2">
      <c r="A26" s="761"/>
      <c r="B26" s="760"/>
      <c r="C26" s="760"/>
      <c r="D26" s="760"/>
      <c r="E26" s="760"/>
      <c r="F26" s="760"/>
      <c r="G26" s="760"/>
      <c r="H26" s="760"/>
      <c r="I26" s="760"/>
      <c r="J26" s="760"/>
      <c r="K26" s="760"/>
      <c r="O26" s="700"/>
      <c r="P26" s="700"/>
      <c r="Q26" s="700"/>
      <c r="R26" s="700"/>
      <c r="X26" s="700"/>
    </row>
    <row r="27" spans="1:24" x14ac:dyDescent="0.2">
      <c r="A27" s="761"/>
      <c r="B27" s="760"/>
      <c r="C27" s="760"/>
      <c r="D27" s="760"/>
      <c r="E27" s="760"/>
      <c r="F27" s="760"/>
      <c r="G27" s="760"/>
      <c r="H27" s="760"/>
      <c r="I27" s="760"/>
      <c r="J27" s="760"/>
      <c r="K27" s="760"/>
      <c r="O27" s="700"/>
      <c r="P27" s="700"/>
      <c r="Q27" s="700"/>
      <c r="R27" s="700"/>
      <c r="X27" s="700"/>
    </row>
    <row r="28" spans="1:24" x14ac:dyDescent="0.2">
      <c r="A28" s="761"/>
      <c r="B28" s="760"/>
      <c r="C28" s="760"/>
      <c r="D28" s="760"/>
      <c r="E28" s="760"/>
      <c r="F28" s="760"/>
      <c r="G28" s="760"/>
      <c r="H28" s="760"/>
      <c r="I28" s="760"/>
      <c r="J28" s="760"/>
      <c r="K28" s="760"/>
      <c r="O28" s="700"/>
      <c r="P28" s="700"/>
      <c r="Q28" s="700"/>
      <c r="R28" s="700"/>
      <c r="X28" s="700"/>
    </row>
    <row r="29" spans="1:24" x14ac:dyDescent="0.2">
      <c r="A29" s="761"/>
      <c r="B29" s="760"/>
      <c r="C29" s="760"/>
      <c r="D29" s="760"/>
      <c r="E29" s="760"/>
      <c r="F29" s="760"/>
      <c r="G29" s="760"/>
      <c r="H29" s="760"/>
      <c r="I29" s="760"/>
      <c r="J29" s="760"/>
      <c r="K29" s="760"/>
      <c r="O29" s="700"/>
      <c r="P29" s="700"/>
      <c r="Q29" s="700"/>
      <c r="R29" s="700"/>
      <c r="X29" s="700"/>
    </row>
    <row r="30" spans="1:24" ht="13.5" thickBot="1" x14ac:dyDescent="0.25">
      <c r="A30" s="761"/>
      <c r="B30" s="760"/>
      <c r="C30" s="760"/>
      <c r="D30" s="760"/>
      <c r="E30" s="760"/>
      <c r="F30" s="760"/>
      <c r="G30" s="760"/>
      <c r="H30" s="760"/>
      <c r="I30" s="760"/>
      <c r="J30" s="760"/>
      <c r="K30" s="760"/>
      <c r="O30" s="700"/>
      <c r="P30" s="700"/>
      <c r="Q30" s="700"/>
      <c r="R30" s="700"/>
      <c r="X30" s="700"/>
    </row>
    <row r="31" spans="1:24" ht="15.75" customHeight="1" thickBot="1" x14ac:dyDescent="0.25">
      <c r="A31" s="1060" t="s">
        <v>131</v>
      </c>
      <c r="B31" s="1061"/>
      <c r="C31" s="765"/>
      <c r="D31" s="1046" t="s">
        <v>1198</v>
      </c>
      <c r="E31" s="1047"/>
      <c r="O31" s="700"/>
      <c r="P31" s="700"/>
      <c r="Q31" s="700"/>
      <c r="R31" s="700"/>
      <c r="X31" s="700"/>
    </row>
    <row r="32" spans="1:24" ht="13.5" thickBot="1" x14ac:dyDescent="0.25">
      <c r="A32" s="766"/>
      <c r="B32" s="767" t="s">
        <v>132</v>
      </c>
      <c r="C32" s="759"/>
      <c r="D32" s="1048"/>
      <c r="E32" s="1049"/>
      <c r="G32" s="1062" t="s">
        <v>1188</v>
      </c>
      <c r="H32" s="1062"/>
      <c r="I32" s="1062"/>
      <c r="J32" s="1062"/>
      <c r="K32" s="1062"/>
      <c r="O32" s="700"/>
      <c r="P32" s="700"/>
      <c r="Q32" s="700"/>
      <c r="R32" s="700"/>
      <c r="X32" s="700"/>
    </row>
    <row r="33" spans="1:24" ht="26.25" thickBot="1" x14ac:dyDescent="0.25">
      <c r="A33" s="768"/>
      <c r="B33" s="767" t="s">
        <v>1191</v>
      </c>
      <c r="C33" s="759"/>
      <c r="D33" s="1048"/>
      <c r="E33" s="1049"/>
      <c r="G33" s="1063"/>
      <c r="H33" s="1063"/>
      <c r="I33" s="1063"/>
      <c r="J33" s="1063"/>
      <c r="K33" s="1063"/>
      <c r="O33" s="700"/>
      <c r="P33" s="700"/>
      <c r="Q33" s="700"/>
      <c r="R33" s="700"/>
      <c r="X33" s="700"/>
    </row>
    <row r="34" spans="1:24" ht="13.5" thickBot="1" x14ac:dyDescent="0.25">
      <c r="A34" s="769"/>
      <c r="B34" s="767" t="s">
        <v>133</v>
      </c>
      <c r="C34" s="759"/>
      <c r="D34" s="1050"/>
      <c r="E34" s="1051"/>
      <c r="G34" s="1064" t="s">
        <v>1189</v>
      </c>
      <c r="H34" s="1064"/>
      <c r="I34" s="1064"/>
      <c r="J34" s="1064"/>
      <c r="K34" s="1064"/>
      <c r="N34" s="760"/>
      <c r="O34" s="761"/>
      <c r="P34" s="761"/>
      <c r="Q34" s="761"/>
      <c r="R34" s="761"/>
      <c r="S34" s="760"/>
      <c r="T34" s="760"/>
    </row>
    <row r="35" spans="1:24" ht="13.5" thickBot="1" x14ac:dyDescent="0.25">
      <c r="A35" s="770"/>
      <c r="B35" s="767" t="s">
        <v>134</v>
      </c>
      <c r="C35" s="759"/>
      <c r="D35" s="759"/>
      <c r="E35" s="760"/>
      <c r="N35" s="771"/>
      <c r="O35" s="771"/>
      <c r="P35" s="771"/>
      <c r="Q35" s="771"/>
      <c r="R35" s="771"/>
      <c r="S35" s="771"/>
      <c r="T35" s="771"/>
    </row>
    <row r="36" spans="1:24" x14ac:dyDescent="0.2">
      <c r="A36" s="761"/>
      <c r="B36" s="760"/>
      <c r="C36" s="760"/>
      <c r="D36" s="760"/>
      <c r="E36" s="760"/>
      <c r="F36" s="760"/>
      <c r="G36" s="760"/>
      <c r="H36" s="760"/>
      <c r="I36" s="760"/>
      <c r="J36" s="760"/>
      <c r="K36" s="760"/>
      <c r="L36" s="760"/>
    </row>
    <row r="37" spans="1:24" ht="35.25" customHeight="1" x14ac:dyDescent="0.2">
      <c r="B37" s="771"/>
      <c r="C37" s="771"/>
      <c r="D37" s="771"/>
      <c r="E37" s="771"/>
      <c r="F37" s="771"/>
      <c r="G37" s="771"/>
      <c r="H37" s="771"/>
      <c r="I37" s="771"/>
      <c r="J37" s="771"/>
      <c r="K37" s="771"/>
      <c r="L37" s="771"/>
      <c r="R37" s="772"/>
    </row>
  </sheetData>
  <mergeCells count="45">
    <mergeCell ref="N6:R6"/>
    <mergeCell ref="N9:N10"/>
    <mergeCell ref="O9:O10"/>
    <mergeCell ref="P9:P10"/>
    <mergeCell ref="Q9:Q10"/>
    <mergeCell ref="R9:R10"/>
    <mergeCell ref="X9:X10"/>
    <mergeCell ref="M9:M10"/>
    <mergeCell ref="G9:G10"/>
    <mergeCell ref="H9:H10"/>
    <mergeCell ref="I9:I10"/>
    <mergeCell ref="S6:T6"/>
    <mergeCell ref="A9:A10"/>
    <mergeCell ref="B9:B10"/>
    <mergeCell ref="C9:C10"/>
    <mergeCell ref="D9:D10"/>
    <mergeCell ref="E9:E10"/>
    <mergeCell ref="F9:F10"/>
    <mergeCell ref="J9:J10"/>
    <mergeCell ref="K9:K10"/>
    <mergeCell ref="L9:L10"/>
    <mergeCell ref="N7:R7"/>
    <mergeCell ref="S7:T7"/>
    <mergeCell ref="A8:M8"/>
    <mergeCell ref="N8:X8"/>
    <mergeCell ref="S9:T9"/>
    <mergeCell ref="U9:U10"/>
    <mergeCell ref="C1:M1"/>
    <mergeCell ref="A1:B1"/>
    <mergeCell ref="A6:M6"/>
    <mergeCell ref="A7:F7"/>
    <mergeCell ref="G7:M7"/>
    <mergeCell ref="D31:E34"/>
    <mergeCell ref="A2:M2"/>
    <mergeCell ref="A3:F3"/>
    <mergeCell ref="G3:M3"/>
    <mergeCell ref="A4:M4"/>
    <mergeCell ref="A5:M5"/>
    <mergeCell ref="A24:B24"/>
    <mergeCell ref="A31:B31"/>
    <mergeCell ref="G32:K32"/>
    <mergeCell ref="G33:K33"/>
    <mergeCell ref="G34:K34"/>
    <mergeCell ref="B16:B19"/>
    <mergeCell ref="A16:A19"/>
  </mergeCells>
  <conditionalFormatting sqref="X14:X22">
    <cfRule type="cellIs" dxfId="5" priority="4" operator="equal">
      <formula>"EN TERMINO"</formula>
    </cfRule>
    <cfRule type="cellIs" dxfId="4" priority="5" operator="equal">
      <formula>"CUMPLIDA"</formula>
    </cfRule>
    <cfRule type="cellIs" dxfId="3" priority="6" operator="equal">
      <formula>"VENCIDA"</formula>
    </cfRule>
  </conditionalFormatting>
  <conditionalFormatting sqref="X11:X13">
    <cfRule type="cellIs" dxfId="2" priority="1" operator="equal">
      <formula>"EN TERMINO"</formula>
    </cfRule>
    <cfRule type="cellIs" dxfId="1" priority="2" operator="equal">
      <formula>"CUMPLIDA"</formula>
    </cfRule>
    <cfRule type="cellIs" dxfId="0" priority="3" operator="equal">
      <formula>"VENCIDA"</formula>
    </cfRule>
  </conditionalFormatting>
  <dataValidations count="1">
    <dataValidation type="decimal" operator="greaterThan" allowBlank="1" showInputMessage="1" showErrorMessage="1" sqref="N9">
      <formula1>0</formula1>
    </dataValidation>
  </dataValidations>
  <pageMargins left="0.70866141732283472" right="0.11811023622047245" top="0.55118110236220474" bottom="0.55118110236220474" header="0.31496062992125984" footer="0.31496062992125984"/>
  <pageSetup paperSize="14" scale="55"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26"/>
  <sheetViews>
    <sheetView workbookViewId="0">
      <selection activeCell="A8" sqref="A8:E8"/>
    </sheetView>
  </sheetViews>
  <sheetFormatPr baseColWidth="10" defaultRowHeight="11.25" x14ac:dyDescent="0.2"/>
  <cols>
    <col min="1" max="1" width="47.140625" style="426" customWidth="1"/>
    <col min="2" max="7" width="3.5703125" style="426" hidden="1" customWidth="1"/>
    <col min="8" max="8" width="3.7109375" style="426" hidden="1" customWidth="1"/>
    <col min="9" max="19" width="3.28515625" style="426" hidden="1" customWidth="1"/>
    <col min="20" max="20" width="6.85546875" style="426" hidden="1" customWidth="1"/>
    <col min="21" max="21" width="7.28515625" style="426" hidden="1" customWidth="1"/>
    <col min="22" max="22" width="5.85546875" style="426" hidden="1" customWidth="1"/>
    <col min="23" max="23" width="6.7109375" style="426" hidden="1" customWidth="1"/>
    <col min="24" max="24" width="5.7109375" style="426" hidden="1" customWidth="1"/>
    <col min="25" max="25" width="6.7109375" style="426" hidden="1" customWidth="1"/>
    <col min="26" max="26" width="6.28515625" style="426" hidden="1" customWidth="1"/>
    <col min="27" max="16384" width="11.42578125" style="426"/>
  </cols>
  <sheetData>
    <row r="2" spans="1:26" ht="12" thickBot="1" x14ac:dyDescent="0.25">
      <c r="A2" s="464" t="s">
        <v>516</v>
      </c>
      <c r="C2" s="465"/>
      <c r="D2" s="465"/>
      <c r="E2" s="465"/>
    </row>
    <row r="3" spans="1:26" x14ac:dyDescent="0.2">
      <c r="A3" s="466"/>
      <c r="C3" s="465"/>
      <c r="D3" s="465"/>
      <c r="E3" s="465"/>
    </row>
    <row r="4" spans="1:26" x14ac:dyDescent="0.2">
      <c r="A4" s="427" t="s">
        <v>533</v>
      </c>
      <c r="C4" s="781" t="s">
        <v>517</v>
      </c>
      <c r="D4" s="781"/>
      <c r="E4" s="781"/>
      <c r="F4" s="781"/>
      <c r="G4" s="781"/>
      <c r="H4" s="781"/>
      <c r="I4" s="781"/>
      <c r="J4" s="489"/>
      <c r="K4" s="489"/>
      <c r="L4" s="489"/>
      <c r="M4" s="489"/>
      <c r="N4" s="489"/>
      <c r="O4" s="489"/>
      <c r="P4" s="489"/>
      <c r="Q4" s="489"/>
      <c r="R4" s="489"/>
      <c r="S4" s="489"/>
      <c r="T4" s="489"/>
      <c r="U4" s="489"/>
      <c r="V4" s="489"/>
      <c r="W4" s="489"/>
    </row>
    <row r="5" spans="1:26" x14ac:dyDescent="0.2">
      <c r="A5" s="427" t="s">
        <v>534</v>
      </c>
      <c r="C5" s="781"/>
      <c r="D5" s="781"/>
      <c r="E5" s="781"/>
      <c r="F5" s="781"/>
      <c r="G5" s="781"/>
      <c r="H5" s="781"/>
      <c r="I5" s="781"/>
      <c r="J5" s="489"/>
      <c r="K5" s="489"/>
      <c r="L5" s="489"/>
      <c r="M5" s="489"/>
      <c r="N5" s="489"/>
      <c r="O5" s="489"/>
      <c r="P5" s="489"/>
      <c r="Q5" s="489"/>
      <c r="R5" s="489"/>
      <c r="S5" s="489"/>
      <c r="T5" s="489"/>
      <c r="U5" s="489"/>
      <c r="V5" s="489"/>
      <c r="W5" s="489"/>
    </row>
    <row r="6" spans="1:26" x14ac:dyDescent="0.2">
      <c r="A6" s="427" t="s">
        <v>535</v>
      </c>
      <c r="C6" s="781"/>
      <c r="D6" s="781"/>
      <c r="E6" s="781"/>
      <c r="F6" s="781"/>
      <c r="G6" s="781"/>
      <c r="H6" s="781"/>
      <c r="I6" s="781"/>
      <c r="J6" s="489"/>
      <c r="K6" s="489"/>
      <c r="L6" s="489"/>
      <c r="M6" s="489"/>
      <c r="N6" s="489"/>
      <c r="O6" s="489"/>
      <c r="P6" s="489"/>
      <c r="Q6" s="489"/>
      <c r="R6" s="489"/>
      <c r="S6" s="489"/>
      <c r="T6" s="489"/>
      <c r="U6" s="489"/>
      <c r="V6" s="489"/>
      <c r="W6" s="489"/>
    </row>
    <row r="8" spans="1:26" x14ac:dyDescent="0.2">
      <c r="A8" s="782" t="s">
        <v>518</v>
      </c>
      <c r="B8" s="782"/>
      <c r="C8" s="782"/>
      <c r="D8" s="782"/>
    </row>
    <row r="9" spans="1:26" x14ac:dyDescent="0.2">
      <c r="A9" s="782" t="s">
        <v>531</v>
      </c>
      <c r="B9" s="782"/>
      <c r="C9" s="782"/>
      <c r="D9" s="782"/>
    </row>
    <row r="10" spans="1:26" x14ac:dyDescent="0.2">
      <c r="A10" s="428" t="s">
        <v>536</v>
      </c>
      <c r="B10" s="783">
        <f ca="1">TODAY()</f>
        <v>45371</v>
      </c>
      <c r="C10" s="783"/>
      <c r="D10" s="783"/>
    </row>
    <row r="11" spans="1:26" ht="12" thickBot="1" x14ac:dyDescent="0.25">
      <c r="A11" s="429"/>
      <c r="B11" s="429"/>
      <c r="C11" s="429"/>
      <c r="D11" s="429"/>
    </row>
    <row r="12" spans="1:26" ht="12" customHeight="1" thickBot="1" x14ac:dyDescent="0.25">
      <c r="A12" s="784" t="s">
        <v>519</v>
      </c>
      <c r="B12" s="787" t="s">
        <v>532</v>
      </c>
      <c r="C12" s="788"/>
      <c r="D12" s="788"/>
      <c r="E12" s="788"/>
      <c r="F12" s="788"/>
      <c r="G12" s="788"/>
      <c r="H12" s="788"/>
      <c r="I12" s="788"/>
      <c r="J12" s="788"/>
      <c r="K12" s="788"/>
      <c r="L12" s="788"/>
      <c r="M12" s="788"/>
      <c r="N12" s="788"/>
      <c r="O12" s="788"/>
      <c r="P12" s="788"/>
      <c r="Q12" s="788"/>
      <c r="R12" s="788"/>
      <c r="S12" s="788"/>
      <c r="T12" s="788"/>
      <c r="U12" s="788"/>
      <c r="V12" s="788"/>
      <c r="W12" s="788"/>
      <c r="X12" s="788"/>
      <c r="Y12" s="789"/>
    </row>
    <row r="13" spans="1:26" ht="12" customHeight="1" x14ac:dyDescent="0.2">
      <c r="A13" s="785"/>
      <c r="B13" s="790">
        <v>2010</v>
      </c>
      <c r="C13" s="791"/>
      <c r="D13" s="790">
        <v>2009</v>
      </c>
      <c r="E13" s="791"/>
      <c r="F13" s="790">
        <v>2008</v>
      </c>
      <c r="G13" s="791"/>
      <c r="H13" s="790">
        <v>2007</v>
      </c>
      <c r="I13" s="791"/>
      <c r="J13" s="790" t="s">
        <v>537</v>
      </c>
      <c r="K13" s="791"/>
      <c r="L13" s="790" t="s">
        <v>538</v>
      </c>
      <c r="M13" s="791"/>
      <c r="N13" s="790" t="s">
        <v>538</v>
      </c>
      <c r="O13" s="791"/>
      <c r="P13" s="790" t="s">
        <v>539</v>
      </c>
      <c r="Q13" s="791"/>
      <c r="R13" s="790" t="s">
        <v>540</v>
      </c>
      <c r="S13" s="791"/>
      <c r="T13" s="790" t="s">
        <v>541</v>
      </c>
      <c r="U13" s="791"/>
      <c r="V13" s="790" t="s">
        <v>542</v>
      </c>
      <c r="W13" s="791"/>
      <c r="X13" s="790" t="s">
        <v>543</v>
      </c>
      <c r="Y13" s="791"/>
      <c r="Z13" s="779" t="s">
        <v>520</v>
      </c>
    </row>
    <row r="14" spans="1:26" ht="12" thickBot="1" x14ac:dyDescent="0.25">
      <c r="A14" s="786"/>
      <c r="B14" s="430" t="s">
        <v>521</v>
      </c>
      <c r="C14" s="431" t="s">
        <v>522</v>
      </c>
      <c r="D14" s="430" t="s">
        <v>521</v>
      </c>
      <c r="E14" s="431" t="s">
        <v>522</v>
      </c>
      <c r="F14" s="430" t="s">
        <v>521</v>
      </c>
      <c r="G14" s="431" t="s">
        <v>522</v>
      </c>
      <c r="H14" s="430" t="s">
        <v>521</v>
      </c>
      <c r="I14" s="431" t="s">
        <v>522</v>
      </c>
      <c r="J14" s="430" t="s">
        <v>521</v>
      </c>
      <c r="K14" s="431" t="s">
        <v>522</v>
      </c>
      <c r="L14" s="430" t="s">
        <v>521</v>
      </c>
      <c r="M14" s="431" t="s">
        <v>522</v>
      </c>
      <c r="N14" s="430" t="s">
        <v>521</v>
      </c>
      <c r="O14" s="431" t="s">
        <v>522</v>
      </c>
      <c r="P14" s="430" t="s">
        <v>521</v>
      </c>
      <c r="Q14" s="431" t="s">
        <v>522</v>
      </c>
      <c r="R14" s="430" t="s">
        <v>521</v>
      </c>
      <c r="S14" s="431" t="s">
        <v>522</v>
      </c>
      <c r="T14" s="430" t="s">
        <v>521</v>
      </c>
      <c r="U14" s="431" t="s">
        <v>522</v>
      </c>
      <c r="V14" s="430" t="s">
        <v>521</v>
      </c>
      <c r="W14" s="431" t="s">
        <v>522</v>
      </c>
      <c r="X14" s="430" t="s">
        <v>521</v>
      </c>
      <c r="Y14" s="431" t="s">
        <v>522</v>
      </c>
      <c r="Z14" s="780"/>
    </row>
    <row r="15" spans="1:26" x14ac:dyDescent="0.2">
      <c r="A15" s="495" t="s">
        <v>29</v>
      </c>
      <c r="B15" s="435"/>
      <c r="C15" s="436"/>
      <c r="D15" s="437"/>
      <c r="E15" s="438"/>
      <c r="F15" s="439"/>
      <c r="G15" s="440"/>
      <c r="H15" s="441"/>
      <c r="I15" s="442"/>
      <c r="J15" s="443"/>
      <c r="K15" s="443"/>
      <c r="L15" s="443"/>
      <c r="M15" s="443"/>
      <c r="N15" s="443"/>
      <c r="O15" s="443"/>
      <c r="P15" s="443"/>
      <c r="Q15" s="443"/>
      <c r="R15" s="443"/>
      <c r="S15" s="443"/>
      <c r="T15" s="443"/>
      <c r="U15" s="443"/>
      <c r="V15" s="443"/>
      <c r="W15" s="443"/>
      <c r="X15" s="443"/>
      <c r="Y15" s="443"/>
      <c r="Z15" s="444">
        <f>SUM(B15:Y15)</f>
        <v>0</v>
      </c>
    </row>
    <row r="16" spans="1:26" x14ac:dyDescent="0.2">
      <c r="A16" s="496" t="s">
        <v>525</v>
      </c>
      <c r="B16" s="435"/>
      <c r="C16" s="445"/>
      <c r="D16" s="437"/>
      <c r="E16" s="446"/>
      <c r="F16" s="439"/>
      <c r="G16" s="447"/>
      <c r="H16" s="448"/>
      <c r="I16" s="446"/>
      <c r="J16" s="449"/>
      <c r="K16" s="449"/>
      <c r="L16" s="449"/>
      <c r="M16" s="449"/>
      <c r="N16" s="449"/>
      <c r="O16" s="449"/>
      <c r="P16" s="449"/>
      <c r="Q16" s="449"/>
      <c r="R16" s="449"/>
      <c r="S16" s="449"/>
      <c r="T16" s="449"/>
      <c r="U16" s="449"/>
      <c r="V16" s="449"/>
      <c r="W16" s="449"/>
      <c r="X16" s="449"/>
      <c r="Y16" s="449"/>
      <c r="Z16" s="450">
        <f t="shared" ref="Z16:Z23" si="0">SUM(B16:Y16)</f>
        <v>0</v>
      </c>
    </row>
    <row r="17" spans="1:26" x14ac:dyDescent="0.2">
      <c r="A17" s="496" t="s">
        <v>365</v>
      </c>
      <c r="B17" s="435"/>
      <c r="C17" s="445"/>
      <c r="D17" s="437"/>
      <c r="E17" s="446"/>
      <c r="F17" s="439"/>
      <c r="G17" s="447"/>
      <c r="H17" s="448"/>
      <c r="I17" s="446"/>
      <c r="J17" s="449"/>
      <c r="K17" s="449"/>
      <c r="L17" s="449"/>
      <c r="M17" s="449"/>
      <c r="N17" s="449"/>
      <c r="O17" s="449"/>
      <c r="P17" s="449"/>
      <c r="Q17" s="449"/>
      <c r="R17" s="449"/>
      <c r="S17" s="449"/>
      <c r="T17" s="449"/>
      <c r="U17" s="449"/>
      <c r="V17" s="449"/>
      <c r="W17" s="449"/>
      <c r="X17" s="449"/>
      <c r="Y17" s="449"/>
      <c r="Z17" s="450">
        <f t="shared" si="0"/>
        <v>0</v>
      </c>
    </row>
    <row r="18" spans="1:26" x14ac:dyDescent="0.2">
      <c r="A18" s="496" t="s">
        <v>45</v>
      </c>
      <c r="B18" s="435"/>
      <c r="C18" s="445"/>
      <c r="D18" s="437"/>
      <c r="E18" s="446"/>
      <c r="F18" s="439"/>
      <c r="G18" s="447"/>
      <c r="H18" s="448"/>
      <c r="I18" s="446"/>
      <c r="J18" s="449"/>
      <c r="K18" s="449"/>
      <c r="L18" s="449"/>
      <c r="M18" s="449"/>
      <c r="N18" s="449"/>
      <c r="O18" s="449"/>
      <c r="P18" s="449"/>
      <c r="Q18" s="449"/>
      <c r="R18" s="449"/>
      <c r="S18" s="449"/>
      <c r="T18" s="449"/>
      <c r="U18" s="449"/>
      <c r="V18" s="449"/>
      <c r="W18" s="449"/>
      <c r="X18" s="449"/>
      <c r="Y18" s="449"/>
      <c r="Z18" s="450">
        <f t="shared" si="0"/>
        <v>0</v>
      </c>
    </row>
    <row r="19" spans="1:26" x14ac:dyDescent="0.2">
      <c r="A19" s="496" t="s">
        <v>437</v>
      </c>
      <c r="B19" s="435"/>
      <c r="C19" s="445"/>
      <c r="D19" s="437"/>
      <c r="E19" s="446"/>
      <c r="F19" s="439"/>
      <c r="G19" s="447"/>
      <c r="H19" s="448"/>
      <c r="I19" s="446"/>
      <c r="J19" s="449"/>
      <c r="K19" s="449"/>
      <c r="L19" s="449"/>
      <c r="M19" s="449"/>
      <c r="N19" s="449"/>
      <c r="O19" s="449"/>
      <c r="P19" s="449"/>
      <c r="Q19" s="449"/>
      <c r="R19" s="449"/>
      <c r="S19" s="449"/>
      <c r="T19" s="449"/>
      <c r="U19" s="449"/>
      <c r="V19" s="449"/>
      <c r="W19" s="449"/>
      <c r="X19" s="449"/>
      <c r="Y19" s="449"/>
      <c r="Z19" s="450">
        <f t="shared" si="0"/>
        <v>0</v>
      </c>
    </row>
    <row r="20" spans="1:26" x14ac:dyDescent="0.2">
      <c r="A20" s="497" t="s">
        <v>523</v>
      </c>
      <c r="B20" s="435"/>
      <c r="C20" s="445"/>
      <c r="D20" s="437"/>
      <c r="E20" s="446"/>
      <c r="F20" s="439"/>
      <c r="G20" s="447"/>
      <c r="H20" s="448"/>
      <c r="I20" s="446"/>
      <c r="J20" s="449"/>
      <c r="K20" s="449"/>
      <c r="L20" s="449"/>
      <c r="M20" s="449"/>
      <c r="N20" s="449"/>
      <c r="O20" s="449"/>
      <c r="P20" s="449"/>
      <c r="Q20" s="449"/>
      <c r="R20" s="449"/>
      <c r="S20" s="449"/>
      <c r="T20" s="449"/>
      <c r="U20" s="449"/>
      <c r="V20" s="449"/>
      <c r="W20" s="449"/>
      <c r="X20" s="449"/>
      <c r="Y20" s="449"/>
      <c r="Z20" s="450">
        <f t="shared" si="0"/>
        <v>0</v>
      </c>
    </row>
    <row r="21" spans="1:26" x14ac:dyDescent="0.2">
      <c r="A21" s="497" t="s">
        <v>327</v>
      </c>
      <c r="B21" s="435"/>
      <c r="C21" s="445"/>
      <c r="D21" s="437"/>
      <c r="E21" s="446"/>
      <c r="F21" s="439"/>
      <c r="G21" s="447"/>
      <c r="H21" s="448"/>
      <c r="I21" s="446"/>
      <c r="J21" s="449"/>
      <c r="K21" s="449"/>
      <c r="L21" s="449"/>
      <c r="M21" s="449"/>
      <c r="N21" s="449"/>
      <c r="O21" s="449"/>
      <c r="P21" s="449"/>
      <c r="Q21" s="449"/>
      <c r="R21" s="449"/>
      <c r="S21" s="449"/>
      <c r="T21" s="449"/>
      <c r="U21" s="449"/>
      <c r="V21" s="449"/>
      <c r="W21" s="449"/>
      <c r="X21" s="449"/>
      <c r="Y21" s="449"/>
      <c r="Z21" s="450">
        <f t="shared" si="0"/>
        <v>0</v>
      </c>
    </row>
    <row r="22" spans="1:26" x14ac:dyDescent="0.2">
      <c r="A22" s="498" t="s">
        <v>74</v>
      </c>
      <c r="B22" s="435"/>
      <c r="C22" s="445"/>
      <c r="D22" s="437"/>
      <c r="E22" s="446"/>
      <c r="F22" s="439"/>
      <c r="G22" s="447"/>
      <c r="H22" s="448"/>
      <c r="I22" s="446"/>
      <c r="J22" s="449"/>
      <c r="K22" s="449"/>
      <c r="L22" s="449"/>
      <c r="M22" s="449"/>
      <c r="N22" s="449"/>
      <c r="O22" s="449"/>
      <c r="P22" s="449"/>
      <c r="Q22" s="449"/>
      <c r="R22" s="449"/>
      <c r="S22" s="449"/>
      <c r="T22" s="449"/>
      <c r="U22" s="449"/>
      <c r="V22" s="449"/>
      <c r="W22" s="449"/>
      <c r="X22" s="449"/>
      <c r="Y22" s="449"/>
      <c r="Z22" s="450">
        <f t="shared" si="0"/>
        <v>0</v>
      </c>
    </row>
    <row r="23" spans="1:26" ht="12" thickBot="1" x14ac:dyDescent="0.25">
      <c r="A23" s="499" t="s">
        <v>524</v>
      </c>
      <c r="B23" s="435"/>
      <c r="C23" s="445"/>
      <c r="D23" s="437"/>
      <c r="E23" s="446"/>
      <c r="F23" s="439"/>
      <c r="G23" s="447"/>
      <c r="H23" s="452"/>
      <c r="I23" s="451"/>
      <c r="J23" s="453"/>
      <c r="K23" s="453"/>
      <c r="L23" s="453"/>
      <c r="M23" s="453"/>
      <c r="N23" s="453"/>
      <c r="O23" s="453"/>
      <c r="P23" s="453"/>
      <c r="Q23" s="453"/>
      <c r="R23" s="453"/>
      <c r="S23" s="453"/>
      <c r="T23" s="453"/>
      <c r="U23" s="453"/>
      <c r="V23" s="453"/>
      <c r="W23" s="453"/>
      <c r="X23" s="453"/>
      <c r="Y23" s="453"/>
      <c r="Z23" s="450">
        <f t="shared" si="0"/>
        <v>0</v>
      </c>
    </row>
    <row r="24" spans="1:26" ht="12" hidden="1" thickBot="1" x14ac:dyDescent="0.25">
      <c r="A24" s="454" t="s">
        <v>526</v>
      </c>
      <c r="B24" s="432">
        <f t="shared" ref="B24:I24" si="1">SUM(B15:B23)</f>
        <v>0</v>
      </c>
      <c r="C24" s="433">
        <f t="shared" si="1"/>
        <v>0</v>
      </c>
      <c r="D24" s="455">
        <f t="shared" si="1"/>
        <v>0</v>
      </c>
      <c r="E24" s="456">
        <f t="shared" si="1"/>
        <v>0</v>
      </c>
      <c r="F24" s="432">
        <f t="shared" si="1"/>
        <v>0</v>
      </c>
      <c r="G24" s="456">
        <f t="shared" si="1"/>
        <v>0</v>
      </c>
      <c r="H24" s="457">
        <f t="shared" si="1"/>
        <v>0</v>
      </c>
      <c r="I24" s="458">
        <f t="shared" si="1"/>
        <v>0</v>
      </c>
      <c r="J24" s="458"/>
      <c r="K24" s="458"/>
      <c r="L24" s="458"/>
      <c r="M24" s="458"/>
      <c r="N24" s="458"/>
      <c r="O24" s="458"/>
      <c r="P24" s="458"/>
      <c r="Q24" s="458"/>
      <c r="R24" s="458"/>
      <c r="S24" s="458"/>
      <c r="T24" s="458"/>
      <c r="U24" s="458"/>
      <c r="V24" s="458"/>
      <c r="W24" s="458"/>
      <c r="X24" s="458"/>
      <c r="Y24" s="458"/>
      <c r="Z24" s="459">
        <f>SUM(B24:Y24)</f>
        <v>0</v>
      </c>
    </row>
    <row r="25" spans="1:26" ht="12" hidden="1" thickBot="1" x14ac:dyDescent="0.25">
      <c r="A25" s="459" t="s">
        <v>527</v>
      </c>
      <c r="H25" s="434"/>
      <c r="I25" s="460"/>
      <c r="J25" s="460"/>
      <c r="K25" s="460"/>
      <c r="L25" s="460"/>
      <c r="M25" s="460"/>
      <c r="N25" s="460"/>
      <c r="O25" s="460"/>
      <c r="P25" s="460"/>
      <c r="Q25" s="460"/>
      <c r="R25" s="460"/>
      <c r="S25" s="460"/>
      <c r="T25" s="460"/>
      <c r="U25" s="460"/>
      <c r="V25" s="460"/>
      <c r="W25" s="460"/>
      <c r="X25" s="460"/>
      <c r="Y25" s="460"/>
      <c r="Z25" s="461">
        <f>+B24+D24+F24+H24</f>
        <v>0</v>
      </c>
    </row>
    <row r="26" spans="1:26" ht="12" hidden="1" thickBot="1" x14ac:dyDescent="0.25">
      <c r="A26" s="462" t="s">
        <v>528</v>
      </c>
      <c r="H26" s="434"/>
      <c r="I26" s="460"/>
      <c r="J26" s="460"/>
      <c r="K26" s="460"/>
      <c r="L26" s="460"/>
      <c r="M26" s="460"/>
      <c r="N26" s="460"/>
      <c r="O26" s="460"/>
      <c r="P26" s="460"/>
      <c r="Q26" s="460"/>
      <c r="R26" s="460"/>
      <c r="S26" s="460"/>
      <c r="T26" s="460"/>
      <c r="U26" s="460"/>
      <c r="V26" s="460"/>
      <c r="W26" s="460"/>
      <c r="X26" s="460"/>
      <c r="Y26" s="460"/>
      <c r="Z26" s="463">
        <f>+C24+E24+G24+I24</f>
        <v>0</v>
      </c>
    </row>
  </sheetData>
  <mergeCells count="19">
    <mergeCell ref="H13:I13"/>
    <mergeCell ref="X13:Y13"/>
    <mergeCell ref="T13:U13"/>
    <mergeCell ref="Z13:Z14"/>
    <mergeCell ref="C4:I6"/>
    <mergeCell ref="A8:D8"/>
    <mergeCell ref="A9:D9"/>
    <mergeCell ref="B10:D10"/>
    <mergeCell ref="A12:A14"/>
    <mergeCell ref="B12:Y12"/>
    <mergeCell ref="B13:C13"/>
    <mergeCell ref="D13:E13"/>
    <mergeCell ref="F13:G13"/>
    <mergeCell ref="V13:W13"/>
    <mergeCell ref="J13:K13"/>
    <mergeCell ref="L13:M13"/>
    <mergeCell ref="N13:O13"/>
    <mergeCell ref="P13:Q13"/>
    <mergeCell ref="R13:S13"/>
  </mergeCells>
  <hyperlinks>
    <hyperlink ref="A2" location="Inicio!A1" display="VOLVER A INICIO"/>
    <hyperlink ref="A15" location="DTT!A1" display="Dirección de Transporte y Tránsito"/>
    <hyperlink ref="A16" location="SAF!A1" display="Subdirección Administrativa y Financiera "/>
    <hyperlink ref="A17" location="UCTM!A1" display="Unidad Coordinadora Transporte Masivo"/>
    <hyperlink ref="A18" location="Infraestructura!A1" display="Dirección de Infraestructura"/>
    <hyperlink ref="A19" location="STH!A1" display="Subdirección de Talento Humano"/>
    <hyperlink ref="A20" location="Jurídica!A1" display="Oficina Jurídica"/>
    <hyperlink ref="A21" location="Planeacion!A1" display="Oficina de Planeación"/>
    <hyperlink ref="A22" location="OCI!A1" display="Oficina de Control Interno"/>
    <hyperlink ref="A23" location="Informatica!A1" display="Oficina de Informática"/>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151"/>
  <sheetViews>
    <sheetView topLeftCell="I149" zoomScale="55" zoomScaleNormal="55" workbookViewId="0">
      <selection activeCell="A8" sqref="A8:E8"/>
    </sheetView>
  </sheetViews>
  <sheetFormatPr baseColWidth="10" defaultColWidth="9.85546875" defaultRowHeight="12.75" x14ac:dyDescent="0.2"/>
  <cols>
    <col min="1" max="1" width="9.5703125" style="28" customWidth="1"/>
    <col min="2" max="2" width="9.85546875" style="28" customWidth="1"/>
    <col min="3" max="3" width="46.85546875" style="5" customWidth="1"/>
    <col min="4" max="5" width="21.7109375" style="5" customWidth="1"/>
    <col min="6" max="6" width="30.28515625" style="5" customWidth="1"/>
    <col min="7" max="7" width="25.85546875" style="5" customWidth="1"/>
    <col min="8" max="8" width="22.42578125" style="5" customWidth="1"/>
    <col min="9" max="9" width="14.140625" style="5" customWidth="1"/>
    <col min="10" max="10" width="11.42578125" style="5" customWidth="1"/>
    <col min="11" max="11" width="11.140625" style="5" customWidth="1"/>
    <col min="12" max="12" width="12.7109375" style="5" customWidth="1"/>
    <col min="13" max="13" width="11.28515625" style="5" customWidth="1"/>
    <col min="14" max="14" width="20.42578125" style="5" customWidth="1"/>
    <col min="15" max="15" width="12.42578125" style="5" customWidth="1"/>
    <col min="16" max="16" width="12.85546875" style="28" customWidth="1"/>
    <col min="17" max="17" width="11.28515625" style="28" customWidth="1"/>
    <col min="18" max="18" width="13.140625" style="28" customWidth="1"/>
    <col min="19" max="19" width="10.140625" style="28" customWidth="1"/>
    <col min="20" max="20" width="10.5703125" style="5" customWidth="1"/>
    <col min="21" max="21" width="9.85546875" style="5" customWidth="1"/>
    <col min="22" max="22" width="50.28515625" style="5" customWidth="1"/>
    <col min="23" max="24" width="2.28515625" style="5" customWidth="1"/>
    <col min="25" max="25" width="13.5703125" style="28" customWidth="1"/>
    <col min="26" max="26" width="14.42578125" style="5" customWidth="1"/>
    <col min="27" max="27" width="15.85546875" style="5" hidden="1" customWidth="1"/>
    <col min="28" max="254" width="11.42578125" style="5" customWidth="1"/>
    <col min="255" max="255" width="9.5703125" style="5" customWidth="1"/>
    <col min="256" max="16384" width="9.85546875" style="5"/>
  </cols>
  <sheetData>
    <row r="1" spans="1:54" x14ac:dyDescent="0.2">
      <c r="A1" s="895" t="s">
        <v>0</v>
      </c>
      <c r="B1" s="896"/>
      <c r="C1" s="896"/>
      <c r="D1" s="896"/>
      <c r="E1" s="896"/>
      <c r="F1" s="896"/>
      <c r="G1" s="896"/>
      <c r="H1" s="896"/>
      <c r="I1" s="896"/>
      <c r="J1" s="896"/>
      <c r="K1" s="896"/>
      <c r="L1" s="896"/>
      <c r="M1" s="896"/>
      <c r="N1" s="1"/>
      <c r="O1" s="2"/>
      <c r="P1" s="2"/>
      <c r="Q1" s="2"/>
      <c r="R1" s="2"/>
      <c r="S1" s="2"/>
      <c r="T1" s="2"/>
      <c r="U1" s="3"/>
      <c r="V1" s="4"/>
    </row>
    <row r="2" spans="1:54" x14ac:dyDescent="0.2">
      <c r="A2" s="897" t="s">
        <v>1</v>
      </c>
      <c r="B2" s="898"/>
      <c r="C2" s="898"/>
      <c r="D2" s="898"/>
      <c r="E2" s="898"/>
      <c r="F2" s="898"/>
      <c r="G2" s="898"/>
      <c r="H2" s="898"/>
      <c r="I2" s="898"/>
      <c r="J2" s="898"/>
      <c r="K2" s="898"/>
      <c r="L2" s="898"/>
      <c r="M2" s="898"/>
      <c r="N2" s="910" t="s">
        <v>529</v>
      </c>
      <c r="O2" s="6"/>
      <c r="P2" s="6"/>
      <c r="Q2" s="6"/>
      <c r="R2" s="6"/>
      <c r="S2" s="6"/>
      <c r="T2" s="6"/>
      <c r="U2" s="7"/>
      <c r="V2" s="4"/>
      <c r="Z2" s="54" t="s">
        <v>136</v>
      </c>
    </row>
    <row r="3" spans="1:54" ht="13.5" thickBot="1" x14ac:dyDescent="0.25">
      <c r="A3" s="897" t="s">
        <v>2</v>
      </c>
      <c r="B3" s="898"/>
      <c r="C3" s="898"/>
      <c r="D3" s="898"/>
      <c r="E3" s="898"/>
      <c r="F3" s="898"/>
      <c r="G3" s="898"/>
      <c r="H3" s="898"/>
      <c r="I3" s="898"/>
      <c r="J3" s="898"/>
      <c r="K3" s="898"/>
      <c r="L3" s="898"/>
      <c r="M3" s="898"/>
      <c r="N3" s="911"/>
      <c r="O3" s="6"/>
      <c r="P3" s="6"/>
      <c r="Q3" s="6"/>
      <c r="R3" s="6"/>
      <c r="S3" s="6"/>
      <c r="T3" s="6"/>
      <c r="U3" s="7"/>
      <c r="V3" s="4"/>
      <c r="Z3" s="250">
        <f ca="1">TODAY()</f>
        <v>45371</v>
      </c>
    </row>
    <row r="4" spans="1:54" ht="13.5" thickTop="1" x14ac:dyDescent="0.2">
      <c r="A4" s="401"/>
      <c r="B4" s="402"/>
      <c r="C4" s="6"/>
      <c r="D4" s="6"/>
      <c r="E4" s="6"/>
      <c r="F4" s="6"/>
      <c r="G4" s="6"/>
      <c r="H4" s="6"/>
      <c r="I4" s="6"/>
      <c r="J4" s="6"/>
      <c r="K4" s="6"/>
      <c r="L4" s="6"/>
      <c r="M4" s="6"/>
      <c r="N4" s="4"/>
      <c r="O4" s="6"/>
      <c r="P4" s="6"/>
      <c r="Q4" s="6"/>
      <c r="R4" s="6"/>
      <c r="S4" s="6"/>
      <c r="T4" s="6"/>
      <c r="U4" s="7"/>
      <c r="V4" s="4"/>
    </row>
    <row r="5" spans="1:54" s="10" customFormat="1" x14ac:dyDescent="0.25">
      <c r="A5" s="899" t="s">
        <v>3</v>
      </c>
      <c r="B5" s="900"/>
      <c r="C5" s="900"/>
      <c r="D5" s="900"/>
      <c r="E5" s="900"/>
      <c r="F5" s="900"/>
      <c r="G5" s="900"/>
      <c r="H5" s="900"/>
      <c r="I5" s="900"/>
      <c r="J5" s="900"/>
      <c r="K5" s="900"/>
      <c r="L5" s="900"/>
      <c r="M5" s="900"/>
      <c r="N5" s="8"/>
      <c r="O5" s="9"/>
      <c r="Q5" s="8"/>
      <c r="R5" s="8"/>
      <c r="S5" s="8"/>
      <c r="T5" s="8"/>
      <c r="U5" s="11"/>
      <c r="V5" s="8"/>
      <c r="W5" s="8"/>
      <c r="X5" s="8"/>
      <c r="Y5" s="8"/>
      <c r="Z5" s="240"/>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row>
    <row r="6" spans="1:54" s="10" customFormat="1" x14ac:dyDescent="0.25">
      <c r="A6" s="899" t="s">
        <v>4</v>
      </c>
      <c r="B6" s="900"/>
      <c r="C6" s="900"/>
      <c r="D6" s="900"/>
      <c r="E6" s="900"/>
      <c r="F6" s="9"/>
      <c r="G6" s="9"/>
      <c r="H6" s="9"/>
      <c r="I6" s="9"/>
      <c r="J6" s="9"/>
      <c r="K6" s="9"/>
      <c r="L6" s="9"/>
      <c r="M6" s="9"/>
      <c r="N6" s="8"/>
      <c r="O6" s="9"/>
      <c r="Q6" s="8"/>
      <c r="R6" s="8"/>
      <c r="S6" s="8"/>
      <c r="T6" s="8"/>
      <c r="U6" s="11"/>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row>
    <row r="7" spans="1:54" s="10" customFormat="1" x14ac:dyDescent="0.25">
      <c r="A7" s="899" t="s">
        <v>5</v>
      </c>
      <c r="B7" s="900"/>
      <c r="C7" s="900"/>
      <c r="D7" s="900"/>
      <c r="E7" s="900"/>
      <c r="F7" s="9"/>
      <c r="G7" s="9"/>
      <c r="H7" s="9"/>
      <c r="I7" s="9"/>
      <c r="J7" s="9"/>
      <c r="K7" s="9"/>
      <c r="L7" s="9"/>
      <c r="M7" s="9"/>
      <c r="N7" s="8"/>
      <c r="O7" s="9"/>
      <c r="Q7" s="8"/>
      <c r="R7" s="8"/>
      <c r="S7" s="8"/>
      <c r="T7" s="8"/>
      <c r="U7" s="11"/>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row>
    <row r="8" spans="1:54" s="10" customFormat="1" ht="13.5" thickBot="1" x14ac:dyDescent="0.3">
      <c r="A8" s="899" t="s">
        <v>504</v>
      </c>
      <c r="B8" s="900"/>
      <c r="C8" s="900"/>
      <c r="D8" s="9"/>
      <c r="E8" s="9"/>
      <c r="F8" s="9"/>
      <c r="G8" s="9"/>
      <c r="H8" s="9"/>
      <c r="I8" s="9"/>
      <c r="J8" s="9"/>
      <c r="K8" s="9"/>
      <c r="L8" s="9"/>
      <c r="M8" s="9"/>
      <c r="N8" s="8"/>
      <c r="O8" s="9"/>
      <c r="Q8" s="8"/>
      <c r="R8" s="8"/>
      <c r="S8" s="8"/>
      <c r="T8" s="8"/>
      <c r="U8" s="11"/>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row>
    <row r="9" spans="1:54" s="10" customFormat="1" ht="13.5" thickBot="1" x14ac:dyDescent="0.3">
      <c r="A9" s="899" t="e">
        <f>+#REF!</f>
        <v>#REF!</v>
      </c>
      <c r="B9" s="900"/>
      <c r="C9" s="900"/>
      <c r="D9" s="387">
        <f ca="1">+Z3</f>
        <v>45371</v>
      </c>
      <c r="E9" s="9"/>
      <c r="F9" s="9"/>
      <c r="G9" s="9"/>
      <c r="H9" s="9"/>
      <c r="I9" s="9"/>
      <c r="J9" s="9"/>
      <c r="K9" s="9"/>
      <c r="L9" s="901"/>
      <c r="M9" s="901"/>
      <c r="N9" s="12"/>
      <c r="O9" s="13"/>
      <c r="P9" s="14"/>
      <c r="Q9" s="12"/>
      <c r="R9" s="12"/>
      <c r="S9" s="12"/>
      <c r="T9" s="908" t="e">
        <f>+#REF!</f>
        <v>#REF!</v>
      </c>
      <c r="U9" s="909"/>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row>
    <row r="10" spans="1:54" ht="13.5" thickBot="1" x14ac:dyDescent="0.25">
      <c r="A10" s="904" t="s">
        <v>6</v>
      </c>
      <c r="B10" s="904" t="s">
        <v>7</v>
      </c>
      <c r="C10" s="904" t="s">
        <v>8</v>
      </c>
      <c r="D10" s="906" t="s">
        <v>9</v>
      </c>
      <c r="E10" s="902" t="s">
        <v>10</v>
      </c>
      <c r="F10" s="904" t="s">
        <v>11</v>
      </c>
      <c r="G10" s="904" t="s">
        <v>12</v>
      </c>
      <c r="H10" s="904" t="s">
        <v>13</v>
      </c>
      <c r="I10" s="902" t="s">
        <v>14</v>
      </c>
      <c r="J10" s="902" t="s">
        <v>15</v>
      </c>
      <c r="K10" s="912" t="s">
        <v>16</v>
      </c>
      <c r="L10" s="906" t="s">
        <v>17</v>
      </c>
      <c r="M10" s="902" t="s">
        <v>18</v>
      </c>
      <c r="N10" s="914" t="s">
        <v>19</v>
      </c>
      <c r="O10" s="916" t="s">
        <v>20</v>
      </c>
      <c r="P10" s="902" t="s">
        <v>1170</v>
      </c>
      <c r="Q10" s="902" t="s">
        <v>21</v>
      </c>
      <c r="R10" s="902" t="s">
        <v>22</v>
      </c>
      <c r="S10" s="912" t="s">
        <v>23</v>
      </c>
      <c r="T10" s="918" t="s">
        <v>24</v>
      </c>
      <c r="U10" s="919"/>
      <c r="V10" s="4"/>
      <c r="Y10" s="902" t="s">
        <v>137</v>
      </c>
      <c r="AA10" s="904" t="s">
        <v>511</v>
      </c>
    </row>
    <row r="11" spans="1:54" ht="13.5" thickBot="1" x14ac:dyDescent="0.25">
      <c r="A11" s="905"/>
      <c r="B11" s="905"/>
      <c r="C11" s="905"/>
      <c r="D11" s="907"/>
      <c r="E11" s="903"/>
      <c r="F11" s="905"/>
      <c r="G11" s="905"/>
      <c r="H11" s="905"/>
      <c r="I11" s="903"/>
      <c r="J11" s="903"/>
      <c r="K11" s="913"/>
      <c r="L11" s="907"/>
      <c r="M11" s="903"/>
      <c r="N11" s="915"/>
      <c r="O11" s="917"/>
      <c r="P11" s="903"/>
      <c r="Q11" s="903"/>
      <c r="R11" s="903"/>
      <c r="S11" s="913"/>
      <c r="T11" s="15" t="s">
        <v>25</v>
      </c>
      <c r="U11" s="16" t="s">
        <v>26</v>
      </c>
      <c r="V11" s="17" t="s">
        <v>27</v>
      </c>
      <c r="Y11" s="903"/>
      <c r="AA11" s="905"/>
    </row>
    <row r="12" spans="1:54" ht="13.5" thickBot="1" x14ac:dyDescent="0.25">
      <c r="A12" s="892" t="s">
        <v>474</v>
      </c>
      <c r="B12" s="855"/>
      <c r="C12" s="855"/>
      <c r="D12" s="18"/>
      <c r="E12" s="18"/>
      <c r="F12" s="18"/>
      <c r="G12" s="18"/>
      <c r="H12" s="18"/>
      <c r="I12" s="18"/>
      <c r="J12" s="18"/>
      <c r="K12" s="18"/>
      <c r="L12" s="18"/>
      <c r="M12" s="18"/>
      <c r="N12" s="19"/>
      <c r="O12" s="55"/>
      <c r="P12" s="851"/>
      <c r="Q12" s="852"/>
      <c r="R12" s="852"/>
      <c r="S12" s="852"/>
      <c r="T12" s="893"/>
      <c r="U12" s="893"/>
      <c r="V12" s="894"/>
      <c r="W12" s="20"/>
      <c r="X12" s="20"/>
      <c r="Y12" s="21"/>
    </row>
    <row r="13" spans="1:54" ht="90" thickBot="1" x14ac:dyDescent="0.25">
      <c r="A13" s="840">
        <v>2</v>
      </c>
      <c r="B13" s="880">
        <v>1201001</v>
      </c>
      <c r="C13" s="844" t="s">
        <v>235</v>
      </c>
      <c r="D13" s="844" t="s">
        <v>236</v>
      </c>
      <c r="E13" s="844" t="s">
        <v>237</v>
      </c>
      <c r="F13" s="875" t="s">
        <v>238</v>
      </c>
      <c r="G13" s="875" t="s">
        <v>239</v>
      </c>
      <c r="H13" s="131" t="s">
        <v>240</v>
      </c>
      <c r="I13" s="131" t="s">
        <v>43</v>
      </c>
      <c r="J13" s="286">
        <v>1</v>
      </c>
      <c r="K13" s="225">
        <v>40801</v>
      </c>
      <c r="L13" s="225">
        <v>40923</v>
      </c>
      <c r="M13" s="58">
        <f t="shared" ref="M13:M27" si="0">(+L13-K13)/7</f>
        <v>17.428571428571427</v>
      </c>
      <c r="N13" s="654" t="s">
        <v>1179</v>
      </c>
      <c r="O13" s="112" t="e">
        <f>+#REF!</f>
        <v>#REF!</v>
      </c>
      <c r="P13" s="268" t="e">
        <f t="shared" ref="P13:P24" si="1">IF(O13/J13&gt;1,1,+O13/J13)</f>
        <v>#REF!</v>
      </c>
      <c r="Q13" s="58" t="e">
        <f t="shared" ref="Q13:Q24" si="2">+M13*P13</f>
        <v>#REF!</v>
      </c>
      <c r="R13" s="58" t="e">
        <f t="shared" ref="R13:R24" si="3">IF(L13&lt;=$T$9,Q13,0)</f>
        <v>#REF!</v>
      </c>
      <c r="S13" s="58" t="e">
        <f t="shared" ref="S13:S24" si="4">IF($T$9&gt;=L13,M13,0)</f>
        <v>#REF!</v>
      </c>
      <c r="T13" s="269"/>
      <c r="U13" s="269"/>
      <c r="V13" s="343" t="e">
        <f>+#REF!</f>
        <v>#REF!</v>
      </c>
      <c r="W13" s="253" t="e">
        <f t="shared" ref="W13:W24" si="5">IF(P13=100%,2,0)</f>
        <v>#REF!</v>
      </c>
      <c r="X13" s="253">
        <f t="shared" ref="X13:X24" ca="1" si="6">IF(L13&lt;$Z$3,0,1)</f>
        <v>0</v>
      </c>
      <c r="Y13" s="63" t="e">
        <f t="shared" ref="Y13:Y24" ca="1" si="7">IF(W13+X13&gt;1,"CUMPLIDA",IF(X13=1,"EN TERMINO","VENCIDA"))</f>
        <v>#REF!</v>
      </c>
      <c r="AA13" s="808" t="s">
        <v>507</v>
      </c>
    </row>
    <row r="14" spans="1:54" ht="77.25" thickBot="1" x14ac:dyDescent="0.25">
      <c r="A14" s="878"/>
      <c r="B14" s="881"/>
      <c r="C14" s="882"/>
      <c r="D14" s="882"/>
      <c r="E14" s="882"/>
      <c r="F14" s="876"/>
      <c r="G14" s="876"/>
      <c r="H14" s="267" t="s">
        <v>241</v>
      </c>
      <c r="I14" s="267" t="s">
        <v>72</v>
      </c>
      <c r="J14" s="287">
        <v>1</v>
      </c>
      <c r="K14" s="288">
        <v>40924</v>
      </c>
      <c r="L14" s="288">
        <v>41151</v>
      </c>
      <c r="M14" s="403">
        <f t="shared" si="0"/>
        <v>32.428571428571431</v>
      </c>
      <c r="N14" s="655" t="s">
        <v>1180</v>
      </c>
      <c r="O14" s="270" t="e">
        <f>+#REF!</f>
        <v>#REF!</v>
      </c>
      <c r="P14" s="271" t="e">
        <f t="shared" si="1"/>
        <v>#REF!</v>
      </c>
      <c r="Q14" s="403" t="e">
        <f t="shared" si="2"/>
        <v>#REF!</v>
      </c>
      <c r="R14" s="403" t="e">
        <f t="shared" si="3"/>
        <v>#REF!</v>
      </c>
      <c r="S14" s="403" t="e">
        <f t="shared" si="4"/>
        <v>#REF!</v>
      </c>
      <c r="T14" s="272"/>
      <c r="U14" s="272"/>
      <c r="V14" s="344" t="e">
        <f>+#REF!</f>
        <v>#REF!</v>
      </c>
      <c r="W14" s="254" t="e">
        <f t="shared" si="5"/>
        <v>#REF!</v>
      </c>
      <c r="X14" s="254">
        <f t="shared" ca="1" si="6"/>
        <v>0</v>
      </c>
      <c r="Y14" s="100" t="e">
        <f t="shared" ca="1" si="7"/>
        <v>#REF!</v>
      </c>
      <c r="AA14" s="808"/>
    </row>
    <row r="15" spans="1:54" ht="90" thickBot="1" x14ac:dyDescent="0.25">
      <c r="A15" s="841"/>
      <c r="B15" s="891"/>
      <c r="C15" s="845"/>
      <c r="D15" s="845"/>
      <c r="E15" s="845"/>
      <c r="F15" s="332" t="s">
        <v>242</v>
      </c>
      <c r="G15" s="332" t="s">
        <v>243</v>
      </c>
      <c r="H15" s="332" t="s">
        <v>244</v>
      </c>
      <c r="I15" s="289" t="s">
        <v>245</v>
      </c>
      <c r="J15" s="125">
        <v>1</v>
      </c>
      <c r="K15" s="330">
        <v>40807</v>
      </c>
      <c r="L15" s="330">
        <v>41172</v>
      </c>
      <c r="M15" s="336">
        <f t="shared" si="0"/>
        <v>52.142857142857146</v>
      </c>
      <c r="N15" s="333" t="s">
        <v>246</v>
      </c>
      <c r="O15" s="345" t="e">
        <f>+#REF!</f>
        <v>#REF!</v>
      </c>
      <c r="P15" s="282" t="e">
        <f t="shared" si="1"/>
        <v>#REF!</v>
      </c>
      <c r="Q15" s="404" t="e">
        <f t="shared" si="2"/>
        <v>#REF!</v>
      </c>
      <c r="R15" s="404" t="e">
        <f t="shared" si="3"/>
        <v>#REF!</v>
      </c>
      <c r="S15" s="404" t="e">
        <f t="shared" si="4"/>
        <v>#REF!</v>
      </c>
      <c r="T15" s="283"/>
      <c r="U15" s="283"/>
      <c r="V15" s="667" t="e">
        <f>+#REF!</f>
        <v>#REF!</v>
      </c>
      <c r="W15" s="255" t="e">
        <f t="shared" si="5"/>
        <v>#REF!</v>
      </c>
      <c r="X15" s="255">
        <f t="shared" ca="1" si="6"/>
        <v>0</v>
      </c>
      <c r="Y15" s="73" t="e">
        <f t="shared" ca="1" si="7"/>
        <v>#REF!</v>
      </c>
      <c r="AA15" s="808"/>
    </row>
    <row r="16" spans="1:54" ht="268.5" thickBot="1" x14ac:dyDescent="0.25">
      <c r="A16" s="259">
        <v>9</v>
      </c>
      <c r="B16" s="274">
        <v>1904001</v>
      </c>
      <c r="C16" s="261" t="s">
        <v>248</v>
      </c>
      <c r="D16" s="261" t="s">
        <v>249</v>
      </c>
      <c r="E16" s="261" t="s">
        <v>250</v>
      </c>
      <c r="F16" s="78" t="s">
        <v>251</v>
      </c>
      <c r="G16" s="78" t="s">
        <v>252</v>
      </c>
      <c r="H16" s="78" t="s">
        <v>253</v>
      </c>
      <c r="I16" s="79" t="s">
        <v>254</v>
      </c>
      <c r="J16" s="87">
        <v>1</v>
      </c>
      <c r="K16" s="80">
        <v>40701</v>
      </c>
      <c r="L16" s="80">
        <v>40908</v>
      </c>
      <c r="M16" s="81">
        <f t="shared" si="0"/>
        <v>29.571428571428573</v>
      </c>
      <c r="N16" s="278" t="s">
        <v>247</v>
      </c>
      <c r="O16" s="382" t="e">
        <f>+#REF!</f>
        <v>#REF!</v>
      </c>
      <c r="P16" s="265" t="e">
        <f t="shared" si="1"/>
        <v>#REF!</v>
      </c>
      <c r="Q16" s="81" t="e">
        <f t="shared" si="2"/>
        <v>#REF!</v>
      </c>
      <c r="R16" s="81" t="e">
        <f t="shared" si="3"/>
        <v>#REF!</v>
      </c>
      <c r="S16" s="81" t="e">
        <f t="shared" si="4"/>
        <v>#REF!</v>
      </c>
      <c r="T16" s="266"/>
      <c r="U16" s="266"/>
      <c r="V16" s="108" t="e">
        <f>+#REF!</f>
        <v>#REF!</v>
      </c>
      <c r="W16" s="285" t="e">
        <f t="shared" si="5"/>
        <v>#REF!</v>
      </c>
      <c r="X16" s="285">
        <f t="shared" ca="1" si="6"/>
        <v>0</v>
      </c>
      <c r="Y16" s="86" t="e">
        <f t="shared" ca="1" si="7"/>
        <v>#REF!</v>
      </c>
      <c r="AA16" s="394" t="s">
        <v>506</v>
      </c>
    </row>
    <row r="17" spans="1:27" ht="64.5" thickBot="1" x14ac:dyDescent="0.25">
      <c r="A17" s="840">
        <v>15</v>
      </c>
      <c r="B17" s="880">
        <v>1201001</v>
      </c>
      <c r="C17" s="844" t="s">
        <v>255</v>
      </c>
      <c r="D17" s="884" t="s">
        <v>256</v>
      </c>
      <c r="E17" s="887" t="s">
        <v>257</v>
      </c>
      <c r="F17" s="875" t="s">
        <v>1017</v>
      </c>
      <c r="G17" s="875" t="s">
        <v>1018</v>
      </c>
      <c r="H17" s="131" t="s">
        <v>258</v>
      </c>
      <c r="I17" s="131" t="s">
        <v>72</v>
      </c>
      <c r="J17" s="286">
        <v>1</v>
      </c>
      <c r="K17" s="225">
        <v>40817</v>
      </c>
      <c r="L17" s="225">
        <v>40908</v>
      </c>
      <c r="M17" s="58">
        <f t="shared" si="0"/>
        <v>13</v>
      </c>
      <c r="N17" s="279" t="s">
        <v>259</v>
      </c>
      <c r="O17" s="112" t="e">
        <f>+#REF!</f>
        <v>#REF!</v>
      </c>
      <c r="P17" s="268" t="e">
        <f t="shared" si="1"/>
        <v>#REF!</v>
      </c>
      <c r="Q17" s="58" t="e">
        <f t="shared" si="2"/>
        <v>#REF!</v>
      </c>
      <c r="R17" s="58" t="e">
        <f t="shared" si="3"/>
        <v>#REF!</v>
      </c>
      <c r="S17" s="58" t="e">
        <f t="shared" si="4"/>
        <v>#REF!</v>
      </c>
      <c r="T17" s="269"/>
      <c r="U17" s="269"/>
      <c r="V17" s="383" t="e">
        <f>+#REF!</f>
        <v>#REF!</v>
      </c>
      <c r="W17" s="253" t="e">
        <f t="shared" si="5"/>
        <v>#REF!</v>
      </c>
      <c r="X17" s="253">
        <f t="shared" ca="1" si="6"/>
        <v>0</v>
      </c>
      <c r="Y17" s="63" t="e">
        <f t="shared" ca="1" si="7"/>
        <v>#REF!</v>
      </c>
      <c r="AA17" s="808" t="s">
        <v>506</v>
      </c>
    </row>
    <row r="18" spans="1:27" ht="77.25" thickBot="1" x14ac:dyDescent="0.25">
      <c r="A18" s="878"/>
      <c r="B18" s="881"/>
      <c r="C18" s="882"/>
      <c r="D18" s="885"/>
      <c r="E18" s="888"/>
      <c r="F18" s="876"/>
      <c r="G18" s="876"/>
      <c r="H18" s="267" t="s">
        <v>260</v>
      </c>
      <c r="I18" s="267" t="s">
        <v>72</v>
      </c>
      <c r="J18" s="287">
        <v>1</v>
      </c>
      <c r="K18" s="288">
        <v>40909</v>
      </c>
      <c r="L18" s="288">
        <v>40998</v>
      </c>
      <c r="M18" s="403">
        <f t="shared" si="0"/>
        <v>12.714285714285714</v>
      </c>
      <c r="N18" s="280" t="s">
        <v>1019</v>
      </c>
      <c r="O18" s="270" t="e">
        <f>+#REF!</f>
        <v>#REF!</v>
      </c>
      <c r="P18" s="271" t="e">
        <f t="shared" si="1"/>
        <v>#REF!</v>
      </c>
      <c r="Q18" s="403" t="e">
        <f t="shared" si="2"/>
        <v>#REF!</v>
      </c>
      <c r="R18" s="403" t="e">
        <f t="shared" si="3"/>
        <v>#REF!</v>
      </c>
      <c r="S18" s="403" t="e">
        <f t="shared" si="4"/>
        <v>#REF!</v>
      </c>
      <c r="T18" s="272"/>
      <c r="U18" s="272"/>
      <c r="V18" s="344" t="e">
        <f>+#REF!</f>
        <v>#REF!</v>
      </c>
      <c r="W18" s="254" t="e">
        <f t="shared" si="5"/>
        <v>#REF!</v>
      </c>
      <c r="X18" s="254">
        <f t="shared" ca="1" si="6"/>
        <v>0</v>
      </c>
      <c r="Y18" s="100" t="e">
        <f t="shared" ca="1" si="7"/>
        <v>#REF!</v>
      </c>
      <c r="AA18" s="808"/>
    </row>
    <row r="19" spans="1:27" ht="51.75" thickBot="1" x14ac:dyDescent="0.25">
      <c r="A19" s="879"/>
      <c r="B19" s="877"/>
      <c r="C19" s="883"/>
      <c r="D19" s="886"/>
      <c r="E19" s="889"/>
      <c r="F19" s="877"/>
      <c r="G19" s="877"/>
      <c r="H19" s="273" t="s">
        <v>261</v>
      </c>
      <c r="I19" s="273" t="s">
        <v>262</v>
      </c>
      <c r="J19" s="125">
        <v>1</v>
      </c>
      <c r="K19" s="226">
        <v>41000</v>
      </c>
      <c r="L19" s="226">
        <v>41172</v>
      </c>
      <c r="M19" s="404">
        <f t="shared" si="0"/>
        <v>24.571428571428573</v>
      </c>
      <c r="N19" s="281" t="s">
        <v>1019</v>
      </c>
      <c r="O19" s="113" t="e">
        <f>+#REF!</f>
        <v>#REF!</v>
      </c>
      <c r="P19" s="282" t="e">
        <f t="shared" si="1"/>
        <v>#REF!</v>
      </c>
      <c r="Q19" s="404" t="e">
        <f t="shared" si="2"/>
        <v>#REF!</v>
      </c>
      <c r="R19" s="404" t="e">
        <f t="shared" si="3"/>
        <v>#REF!</v>
      </c>
      <c r="S19" s="404" t="e">
        <f t="shared" si="4"/>
        <v>#REF!</v>
      </c>
      <c r="T19" s="283"/>
      <c r="U19" s="283"/>
      <c r="V19" s="135" t="e">
        <f>+#REF!</f>
        <v>#REF!</v>
      </c>
      <c r="W19" s="255" t="e">
        <f t="shared" si="5"/>
        <v>#REF!</v>
      </c>
      <c r="X19" s="255">
        <f t="shared" ca="1" si="6"/>
        <v>0</v>
      </c>
      <c r="Y19" s="73" t="e">
        <f t="shared" ca="1" si="7"/>
        <v>#REF!</v>
      </c>
      <c r="AA19" s="808"/>
    </row>
    <row r="20" spans="1:27" ht="128.25" thickBot="1" x14ac:dyDescent="0.25">
      <c r="A20" s="840">
        <v>20</v>
      </c>
      <c r="B20" s="842">
        <v>1904001</v>
      </c>
      <c r="C20" s="844" t="s">
        <v>263</v>
      </c>
      <c r="D20" s="844" t="s">
        <v>264</v>
      </c>
      <c r="E20" s="844" t="s">
        <v>265</v>
      </c>
      <c r="F20" s="869" t="s">
        <v>266</v>
      </c>
      <c r="G20" s="869" t="s">
        <v>267</v>
      </c>
      <c r="H20" s="657" t="s">
        <v>1021</v>
      </c>
      <c r="I20" s="405" t="s">
        <v>268</v>
      </c>
      <c r="J20" s="408">
        <v>1</v>
      </c>
      <c r="K20" s="225">
        <v>40787</v>
      </c>
      <c r="L20" s="225">
        <v>41151</v>
      </c>
      <c r="M20" s="58">
        <f t="shared" si="0"/>
        <v>52</v>
      </c>
      <c r="N20" s="872" t="s">
        <v>1020</v>
      </c>
      <c r="O20" s="112" t="e">
        <f>+#REF!</f>
        <v>#REF!</v>
      </c>
      <c r="P20" s="268" t="e">
        <f t="shared" si="1"/>
        <v>#REF!</v>
      </c>
      <c r="Q20" s="58" t="e">
        <f t="shared" si="2"/>
        <v>#REF!</v>
      </c>
      <c r="R20" s="58" t="e">
        <f t="shared" si="3"/>
        <v>#REF!</v>
      </c>
      <c r="S20" s="58" t="e">
        <f t="shared" si="4"/>
        <v>#REF!</v>
      </c>
      <c r="T20" s="269"/>
      <c r="U20" s="269"/>
      <c r="V20" s="128" t="e">
        <f>+#REF!</f>
        <v>#REF!</v>
      </c>
      <c r="W20" s="253" t="e">
        <f t="shared" si="5"/>
        <v>#REF!</v>
      </c>
      <c r="X20" s="253">
        <f t="shared" ca="1" si="6"/>
        <v>0</v>
      </c>
      <c r="Y20" s="63" t="e">
        <f t="shared" ca="1" si="7"/>
        <v>#REF!</v>
      </c>
      <c r="AA20" s="808" t="s">
        <v>506</v>
      </c>
    </row>
    <row r="21" spans="1:27" ht="51.75" thickBot="1" x14ac:dyDescent="0.25">
      <c r="A21" s="878"/>
      <c r="B21" s="890"/>
      <c r="C21" s="882"/>
      <c r="D21" s="882"/>
      <c r="E21" s="882"/>
      <c r="F21" s="870"/>
      <c r="G21" s="870"/>
      <c r="H21" s="406" t="s">
        <v>269</v>
      </c>
      <c r="I21" s="406" t="s">
        <v>270</v>
      </c>
      <c r="J21" s="409">
        <v>1</v>
      </c>
      <c r="K21" s="288">
        <v>40787</v>
      </c>
      <c r="L21" s="288">
        <v>41151</v>
      </c>
      <c r="M21" s="403">
        <f t="shared" si="0"/>
        <v>52</v>
      </c>
      <c r="N21" s="873"/>
      <c r="O21" s="270" t="e">
        <f>+#REF!</f>
        <v>#REF!</v>
      </c>
      <c r="P21" s="271" t="e">
        <f t="shared" si="1"/>
        <v>#REF!</v>
      </c>
      <c r="Q21" s="403" t="e">
        <f t="shared" si="2"/>
        <v>#REF!</v>
      </c>
      <c r="R21" s="403" t="e">
        <f t="shared" si="3"/>
        <v>#REF!</v>
      </c>
      <c r="S21" s="403" t="e">
        <f t="shared" si="4"/>
        <v>#REF!</v>
      </c>
      <c r="T21" s="272"/>
      <c r="U21" s="272"/>
      <c r="V21" s="51" t="e">
        <f>+#REF!</f>
        <v>#REF!</v>
      </c>
      <c r="W21" s="254" t="e">
        <f t="shared" si="5"/>
        <v>#REF!</v>
      </c>
      <c r="X21" s="254">
        <f t="shared" ca="1" si="6"/>
        <v>0</v>
      </c>
      <c r="Y21" s="100" t="e">
        <f t="shared" ca="1" si="7"/>
        <v>#REF!</v>
      </c>
      <c r="AA21" s="808"/>
    </row>
    <row r="22" spans="1:27" ht="39" thickBot="1" x14ac:dyDescent="0.25">
      <c r="A22" s="841"/>
      <c r="B22" s="843"/>
      <c r="C22" s="845"/>
      <c r="D22" s="845"/>
      <c r="E22" s="845"/>
      <c r="F22" s="871"/>
      <c r="G22" s="871"/>
      <c r="H22" s="407" t="s">
        <v>271</v>
      </c>
      <c r="I22" s="407" t="s">
        <v>272</v>
      </c>
      <c r="J22" s="410">
        <v>1</v>
      </c>
      <c r="K22" s="226">
        <v>40787</v>
      </c>
      <c r="L22" s="226">
        <v>41151</v>
      </c>
      <c r="M22" s="404">
        <f t="shared" si="0"/>
        <v>52</v>
      </c>
      <c r="N22" s="874"/>
      <c r="O22" s="113" t="e">
        <f>+#REF!</f>
        <v>#REF!</v>
      </c>
      <c r="P22" s="282" t="e">
        <f t="shared" si="1"/>
        <v>#REF!</v>
      </c>
      <c r="Q22" s="404" t="e">
        <f t="shared" si="2"/>
        <v>#REF!</v>
      </c>
      <c r="R22" s="404" t="e">
        <f t="shared" si="3"/>
        <v>#REF!</v>
      </c>
      <c r="S22" s="404" t="e">
        <f t="shared" si="4"/>
        <v>#REF!</v>
      </c>
      <c r="T22" s="283"/>
      <c r="U22" s="283"/>
      <c r="V22" s="135" t="e">
        <f>+#REF!</f>
        <v>#REF!</v>
      </c>
      <c r="W22" s="255" t="e">
        <f t="shared" si="5"/>
        <v>#REF!</v>
      </c>
      <c r="X22" s="255">
        <f t="shared" ca="1" si="6"/>
        <v>0</v>
      </c>
      <c r="Y22" s="73" t="e">
        <f t="shared" ca="1" si="7"/>
        <v>#REF!</v>
      </c>
      <c r="AA22" s="808"/>
    </row>
    <row r="23" spans="1:27" ht="77.25" thickBot="1" x14ac:dyDescent="0.25">
      <c r="A23" s="840">
        <v>40</v>
      </c>
      <c r="B23" s="842">
        <v>1102001</v>
      </c>
      <c r="C23" s="844" t="s">
        <v>1028</v>
      </c>
      <c r="D23" s="844" t="s">
        <v>1029</v>
      </c>
      <c r="E23" s="844" t="s">
        <v>378</v>
      </c>
      <c r="F23" s="151" t="s">
        <v>1030</v>
      </c>
      <c r="G23" s="151" t="s">
        <v>1031</v>
      </c>
      <c r="H23" s="151" t="s">
        <v>379</v>
      </c>
      <c r="I23" s="153" t="s">
        <v>43</v>
      </c>
      <c r="J23" s="153">
        <v>1</v>
      </c>
      <c r="K23" s="294">
        <v>40812</v>
      </c>
      <c r="L23" s="294">
        <v>41177</v>
      </c>
      <c r="M23" s="58">
        <f t="shared" si="0"/>
        <v>52.142857142857146</v>
      </c>
      <c r="N23" s="279" t="s">
        <v>380</v>
      </c>
      <c r="O23" s="112" t="e">
        <f>+#REF!</f>
        <v>#REF!</v>
      </c>
      <c r="P23" s="268" t="e">
        <f t="shared" si="1"/>
        <v>#REF!</v>
      </c>
      <c r="Q23" s="58" t="e">
        <f t="shared" si="2"/>
        <v>#REF!</v>
      </c>
      <c r="R23" s="58" t="e">
        <f t="shared" si="3"/>
        <v>#REF!</v>
      </c>
      <c r="S23" s="58" t="e">
        <f t="shared" si="4"/>
        <v>#REF!</v>
      </c>
      <c r="T23" s="269"/>
      <c r="U23" s="269"/>
      <c r="V23" s="128" t="e">
        <f>+#REF!</f>
        <v>#REF!</v>
      </c>
      <c r="W23" s="253" t="e">
        <f t="shared" si="5"/>
        <v>#REF!</v>
      </c>
      <c r="X23" s="253">
        <f t="shared" ca="1" si="6"/>
        <v>0</v>
      </c>
      <c r="Y23" s="63" t="e">
        <f t="shared" ca="1" si="7"/>
        <v>#REF!</v>
      </c>
      <c r="AA23" s="808" t="s">
        <v>509</v>
      </c>
    </row>
    <row r="24" spans="1:27" ht="64.5" thickBot="1" x14ac:dyDescent="0.25">
      <c r="A24" s="841"/>
      <c r="B24" s="843"/>
      <c r="C24" s="845"/>
      <c r="D24" s="845"/>
      <c r="E24" s="845"/>
      <c r="F24" s="156" t="s">
        <v>381</v>
      </c>
      <c r="G24" s="156" t="s">
        <v>382</v>
      </c>
      <c r="H24" s="327" t="s">
        <v>383</v>
      </c>
      <c r="I24" s="157" t="s">
        <v>72</v>
      </c>
      <c r="J24" s="157">
        <v>1</v>
      </c>
      <c r="K24" s="298">
        <v>40812</v>
      </c>
      <c r="L24" s="298">
        <v>41177</v>
      </c>
      <c r="M24" s="404">
        <f t="shared" si="0"/>
        <v>52.142857142857146</v>
      </c>
      <c r="N24" s="281" t="s">
        <v>380</v>
      </c>
      <c r="O24" s="113" t="e">
        <f>+#REF!</f>
        <v>#REF!</v>
      </c>
      <c r="P24" s="282" t="e">
        <f t="shared" si="1"/>
        <v>#REF!</v>
      </c>
      <c r="Q24" s="404" t="e">
        <f t="shared" si="2"/>
        <v>#REF!</v>
      </c>
      <c r="R24" s="404" t="e">
        <f t="shared" si="3"/>
        <v>#REF!</v>
      </c>
      <c r="S24" s="404" t="e">
        <f t="shared" si="4"/>
        <v>#REF!</v>
      </c>
      <c r="T24" s="283"/>
      <c r="U24" s="283"/>
      <c r="V24" s="378" t="e">
        <f>+#REF!</f>
        <v>#REF!</v>
      </c>
      <c r="W24" s="255" t="e">
        <f t="shared" si="5"/>
        <v>#REF!</v>
      </c>
      <c r="X24" s="255">
        <f t="shared" ca="1" si="6"/>
        <v>0</v>
      </c>
      <c r="Y24" s="73" t="e">
        <f t="shared" ca="1" si="7"/>
        <v>#REF!</v>
      </c>
      <c r="AA24" s="808"/>
    </row>
    <row r="25" spans="1:27" ht="294" thickBot="1" x14ac:dyDescent="0.25">
      <c r="A25" s="259">
        <v>46</v>
      </c>
      <c r="B25" s="274">
        <v>1201003</v>
      </c>
      <c r="C25" s="261" t="s">
        <v>404</v>
      </c>
      <c r="D25" s="275" t="s">
        <v>405</v>
      </c>
      <c r="E25" s="261" t="s">
        <v>406</v>
      </c>
      <c r="F25" s="90" t="s">
        <v>407</v>
      </c>
      <c r="G25" s="90" t="s">
        <v>408</v>
      </c>
      <c r="H25" s="90" t="s">
        <v>409</v>
      </c>
      <c r="I25" s="109" t="s">
        <v>410</v>
      </c>
      <c r="J25" s="328">
        <v>1</v>
      </c>
      <c r="K25" s="321">
        <v>40787</v>
      </c>
      <c r="L25" s="329">
        <v>41153</v>
      </c>
      <c r="M25" s="81">
        <f t="shared" si="0"/>
        <v>52.285714285714285</v>
      </c>
      <c r="N25" s="126" t="s">
        <v>411</v>
      </c>
      <c r="O25" s="264" t="e">
        <f>+#REF!</f>
        <v>#REF!</v>
      </c>
      <c r="P25" s="265" t="e">
        <f>IF(O25/J25&gt;1,1,+O25/J25)</f>
        <v>#REF!</v>
      </c>
      <c r="Q25" s="81" t="e">
        <f>+M25*P25</f>
        <v>#REF!</v>
      </c>
      <c r="R25" s="81" t="e">
        <f>IF(L25&lt;=$T$9,Q25,0)</f>
        <v>#REF!</v>
      </c>
      <c r="S25" s="81" t="e">
        <f>IF($T$9&gt;=L25,M25,0)</f>
        <v>#REF!</v>
      </c>
      <c r="T25" s="266"/>
      <c r="U25" s="266"/>
      <c r="V25" s="111" t="e">
        <f>+#REF!</f>
        <v>#REF!</v>
      </c>
      <c r="W25" s="285" t="e">
        <f>IF(P25=100%,2,0)</f>
        <v>#REF!</v>
      </c>
      <c r="X25" s="285">
        <f ca="1">IF(L25&lt;$Z$3,0,1)</f>
        <v>0</v>
      </c>
      <c r="Y25" s="86" t="e">
        <f ca="1">IF(W25+X25&gt;1,"CUMPLIDA",IF(X25=1,"EN TERMINO","VENCIDA"))</f>
        <v>#REF!</v>
      </c>
      <c r="AA25" s="394" t="s">
        <v>506</v>
      </c>
    </row>
    <row r="26" spans="1:27" ht="179.25" thickBot="1" x14ac:dyDescent="0.25">
      <c r="A26" s="259">
        <v>51</v>
      </c>
      <c r="B26" s="274">
        <v>1902001</v>
      </c>
      <c r="C26" s="261" t="s">
        <v>412</v>
      </c>
      <c r="D26" s="261" t="s">
        <v>413</v>
      </c>
      <c r="E26" s="261" t="s">
        <v>414</v>
      </c>
      <c r="F26" s="114" t="s">
        <v>1034</v>
      </c>
      <c r="G26" s="114" t="s">
        <v>1035</v>
      </c>
      <c r="H26" s="114" t="s">
        <v>415</v>
      </c>
      <c r="I26" s="115" t="s">
        <v>416</v>
      </c>
      <c r="J26" s="115">
        <v>1</v>
      </c>
      <c r="K26" s="319">
        <v>40928</v>
      </c>
      <c r="L26" s="319">
        <v>41121</v>
      </c>
      <c r="M26" s="81">
        <f t="shared" si="0"/>
        <v>27.571428571428573</v>
      </c>
      <c r="N26" s="126" t="s">
        <v>417</v>
      </c>
      <c r="O26" s="264" t="e">
        <f>+#REF!</f>
        <v>#REF!</v>
      </c>
      <c r="P26" s="265" t="e">
        <f>IF(O26/J26&gt;1,1,+O26/J26)</f>
        <v>#REF!</v>
      </c>
      <c r="Q26" s="81" t="e">
        <f>+M26*P26</f>
        <v>#REF!</v>
      </c>
      <c r="R26" s="81" t="e">
        <f>IF(L26&lt;=$T$9,Q26,0)</f>
        <v>#REF!</v>
      </c>
      <c r="S26" s="81" t="e">
        <f>IF($T$9&gt;=L26,M26,0)</f>
        <v>#REF!</v>
      </c>
      <c r="T26" s="266"/>
      <c r="U26" s="266"/>
      <c r="V26" s="111" t="e">
        <f>+#REF!</f>
        <v>#REF!</v>
      </c>
      <c r="W26" s="285" t="e">
        <f>IF(P26=100%,2,0)</f>
        <v>#REF!</v>
      </c>
      <c r="X26" s="285">
        <f ca="1">IF(L26&lt;$Z$3,0,1)</f>
        <v>0</v>
      </c>
      <c r="Y26" s="86" t="e">
        <f ca="1">IF(W26+X26&gt;1,"CUMPLIDA",IF(X26=1,"EN TERMINO","VENCIDA"))</f>
        <v>#REF!</v>
      </c>
      <c r="AA26" s="394" t="s">
        <v>506</v>
      </c>
    </row>
    <row r="27" spans="1:27" ht="192" thickBot="1" x14ac:dyDescent="0.25">
      <c r="A27" s="259">
        <v>53</v>
      </c>
      <c r="B27" s="274">
        <v>1903001</v>
      </c>
      <c r="C27" s="261" t="s">
        <v>418</v>
      </c>
      <c r="D27" s="261" t="s">
        <v>419</v>
      </c>
      <c r="E27" s="261" t="s">
        <v>420</v>
      </c>
      <c r="F27" s="276" t="s">
        <v>421</v>
      </c>
      <c r="G27" s="276" t="s">
        <v>422</v>
      </c>
      <c r="H27" s="276" t="s">
        <v>1036</v>
      </c>
      <c r="I27" s="276" t="s">
        <v>423</v>
      </c>
      <c r="J27" s="115">
        <v>1</v>
      </c>
      <c r="K27" s="121">
        <v>40725</v>
      </c>
      <c r="L27" s="121">
        <v>41274</v>
      </c>
      <c r="M27" s="81">
        <f t="shared" si="0"/>
        <v>78.428571428571431</v>
      </c>
      <c r="N27" s="277" t="s">
        <v>424</v>
      </c>
      <c r="O27" s="264" t="e">
        <f>+#REF!</f>
        <v>#REF!</v>
      </c>
      <c r="P27" s="265" t="e">
        <f>IF(O27/J27&gt;1,1,+O27/J27)</f>
        <v>#REF!</v>
      </c>
      <c r="Q27" s="81" t="e">
        <f>+M27*P27</f>
        <v>#REF!</v>
      </c>
      <c r="R27" s="81" t="e">
        <f>IF(L27&lt;=$T$9,Q27,0)</f>
        <v>#REF!</v>
      </c>
      <c r="S27" s="81" t="e">
        <f>IF($T$9&gt;=L27,M27,0)</f>
        <v>#REF!</v>
      </c>
      <c r="T27" s="266"/>
      <c r="U27" s="266"/>
      <c r="V27" s="346" t="e">
        <f>+#REF!</f>
        <v>#REF!</v>
      </c>
      <c r="W27" s="285" t="e">
        <f>IF(P27=100%,2,0)</f>
        <v>#REF!</v>
      </c>
      <c r="X27" s="285">
        <f ca="1">IF(L27&lt;$Z$3,0,1)</f>
        <v>0</v>
      </c>
      <c r="Y27" s="86" t="e">
        <f ca="1">IF(W27+X27&gt;1,"CUMPLIDA",IF(X27=1,"EN TERMINO","VENCIDA"))</f>
        <v>#REF!</v>
      </c>
      <c r="AA27" s="394" t="s">
        <v>506</v>
      </c>
    </row>
    <row r="28" spans="1:27" s="21" customFormat="1" ht="13.5" thickBot="1" x14ac:dyDescent="0.3">
      <c r="A28" s="850" t="s">
        <v>28</v>
      </c>
      <c r="B28" s="847"/>
      <c r="C28" s="847"/>
      <c r="D28" s="18"/>
      <c r="E28" s="18"/>
      <c r="F28" s="18"/>
      <c r="G28" s="18"/>
      <c r="H28" s="18"/>
      <c r="I28" s="18"/>
      <c r="J28" s="18"/>
      <c r="K28" s="18"/>
      <c r="L28" s="18"/>
      <c r="M28" s="18"/>
      <c r="N28" s="19"/>
      <c r="O28" s="55"/>
      <c r="P28" s="851"/>
      <c r="Q28" s="852"/>
      <c r="R28" s="852"/>
      <c r="S28" s="852"/>
      <c r="T28" s="852"/>
      <c r="U28" s="852"/>
      <c r="V28" s="853"/>
      <c r="W28" s="20"/>
      <c r="X28" s="20"/>
      <c r="AA28" s="391"/>
    </row>
    <row r="29" spans="1:27" s="27" customFormat="1" ht="192" thickBot="1" x14ac:dyDescent="0.3">
      <c r="A29" s="74">
        <v>20</v>
      </c>
      <c r="B29" s="75">
        <v>1103002</v>
      </c>
      <c r="C29" s="76" t="s">
        <v>37</v>
      </c>
      <c r="D29" s="76" t="s">
        <v>38</v>
      </c>
      <c r="E29" s="77" t="s">
        <v>39</v>
      </c>
      <c r="F29" s="78" t="s">
        <v>40</v>
      </c>
      <c r="G29" s="78" t="s">
        <v>41</v>
      </c>
      <c r="H29" s="78" t="s">
        <v>42</v>
      </c>
      <c r="I29" s="79" t="s">
        <v>43</v>
      </c>
      <c r="J29" s="91">
        <v>1</v>
      </c>
      <c r="K29" s="80">
        <v>40436</v>
      </c>
      <c r="L29" s="80">
        <v>40725</v>
      </c>
      <c r="M29" s="81">
        <f>(+L29-K29)/7</f>
        <v>41.285714285714285</v>
      </c>
      <c r="N29" s="82" t="s">
        <v>29</v>
      </c>
      <c r="O29" s="88" t="e">
        <f>+#REF!</f>
        <v>#REF!</v>
      </c>
      <c r="P29" s="83" t="e">
        <f>IF(O29/J29&gt;1,1,+O29/J29)</f>
        <v>#REF!</v>
      </c>
      <c r="Q29" s="81" t="e">
        <f>+M29*P29</f>
        <v>#REF!</v>
      </c>
      <c r="R29" s="81" t="e">
        <f>IF(L29&lt;=$T$9,Q29,0)</f>
        <v>#REF!</v>
      </c>
      <c r="S29" s="81" t="e">
        <f>IF($T$9&gt;=L29,M29,0)</f>
        <v>#REF!</v>
      </c>
      <c r="T29" s="84"/>
      <c r="U29" s="84"/>
      <c r="V29" s="108" t="e">
        <f>+#REF!</f>
        <v>#REF!</v>
      </c>
      <c r="W29" s="85" t="e">
        <f>IF(P29=100%,2,0)</f>
        <v>#REF!</v>
      </c>
      <c r="X29" s="85">
        <f ca="1">IF(L29&lt;$Z$3,0,1)</f>
        <v>0</v>
      </c>
      <c r="Y29" s="86" t="e">
        <f ca="1">IF(W29+X29&gt;1,"CUMPLIDA",IF(X29=1,"EN TERMINO","VENCIDA"))</f>
        <v>#REF!</v>
      </c>
      <c r="AA29" s="394" t="s">
        <v>506</v>
      </c>
    </row>
    <row r="30" spans="1:27" s="27" customFormat="1" ht="409.6" thickBot="1" x14ac:dyDescent="0.3">
      <c r="A30" s="74">
        <v>94</v>
      </c>
      <c r="B30" s="110">
        <v>2202001</v>
      </c>
      <c r="C30" s="76" t="s">
        <v>77</v>
      </c>
      <c r="D30" s="76" t="s">
        <v>78</v>
      </c>
      <c r="E30" s="77"/>
      <c r="F30" s="78" t="s">
        <v>79</v>
      </c>
      <c r="G30" s="78" t="s">
        <v>80</v>
      </c>
      <c r="H30" s="79" t="s">
        <v>81</v>
      </c>
      <c r="I30" s="79" t="s">
        <v>43</v>
      </c>
      <c r="J30" s="79">
        <v>1</v>
      </c>
      <c r="K30" s="80">
        <v>40452</v>
      </c>
      <c r="L30" s="80">
        <v>40724</v>
      </c>
      <c r="M30" s="81">
        <f>(+L30-K30)/7</f>
        <v>38.857142857142854</v>
      </c>
      <c r="N30" s="82" t="s">
        <v>29</v>
      </c>
      <c r="O30" s="88" t="e">
        <f>+#REF!</f>
        <v>#REF!</v>
      </c>
      <c r="P30" s="83" t="e">
        <f>IF(O30/J30&gt;1,1,+O30/J30)</f>
        <v>#REF!</v>
      </c>
      <c r="Q30" s="81" t="e">
        <f>+M30*P30</f>
        <v>#REF!</v>
      </c>
      <c r="R30" s="81" t="e">
        <f>IF(L30&lt;=$T$9,Q30,0)</f>
        <v>#REF!</v>
      </c>
      <c r="S30" s="81" t="e">
        <f>IF($T$9&gt;=L30,M30,0)</f>
        <v>#REF!</v>
      </c>
      <c r="T30" s="84"/>
      <c r="U30" s="84"/>
      <c r="V30" s="108" t="e">
        <f>+#REF!</f>
        <v>#REF!</v>
      </c>
      <c r="W30" s="85" t="e">
        <f>IF(P30=100%,2,0)</f>
        <v>#REF!</v>
      </c>
      <c r="X30" s="85">
        <f ca="1">IF(L30&lt;$Z$3,0,1)</f>
        <v>0</v>
      </c>
      <c r="Y30" s="86" t="e">
        <f ca="1">IF(W30+X30&gt;1,"CUMPLIDA",IF(X30=1,"EN TERMINO","VENCIDA"))</f>
        <v>#REF!</v>
      </c>
      <c r="AA30" s="394" t="s">
        <v>506</v>
      </c>
    </row>
    <row r="31" spans="1:27" s="21" customFormat="1" ht="13.5" thickBot="1" x14ac:dyDescent="0.3">
      <c r="A31" s="241" t="s">
        <v>82</v>
      </c>
      <c r="B31" s="242"/>
      <c r="C31" s="242"/>
      <c r="D31" s="242"/>
      <c r="E31" s="242"/>
      <c r="F31" s="242"/>
      <c r="G31" s="242"/>
      <c r="H31" s="242"/>
      <c r="I31" s="242"/>
      <c r="J31" s="242"/>
      <c r="K31" s="242"/>
      <c r="L31" s="242"/>
      <c r="M31" s="242"/>
      <c r="N31" s="243"/>
      <c r="O31" s="244"/>
      <c r="P31" s="245"/>
      <c r="Q31" s="246"/>
      <c r="R31" s="246"/>
      <c r="S31" s="246"/>
      <c r="T31" s="246"/>
      <c r="U31" s="246"/>
      <c r="V31" s="247"/>
      <c r="W31" s="20"/>
      <c r="X31" s="20"/>
      <c r="AA31" s="391"/>
    </row>
    <row r="32" spans="1:27" ht="306.75" thickBot="1" x14ac:dyDescent="0.25">
      <c r="A32" s="74">
        <v>22</v>
      </c>
      <c r="B32" s="75">
        <v>1202100</v>
      </c>
      <c r="C32" s="107" t="s">
        <v>86</v>
      </c>
      <c r="D32" s="107" t="s">
        <v>87</v>
      </c>
      <c r="E32" s="107" t="s">
        <v>88</v>
      </c>
      <c r="F32" s="114" t="s">
        <v>89</v>
      </c>
      <c r="G32" s="114" t="s">
        <v>90</v>
      </c>
      <c r="H32" s="114" t="s">
        <v>1040</v>
      </c>
      <c r="I32" s="123" t="s">
        <v>1041</v>
      </c>
      <c r="J32" s="118">
        <v>1</v>
      </c>
      <c r="K32" s="121">
        <v>40086</v>
      </c>
      <c r="L32" s="121">
        <v>40451</v>
      </c>
      <c r="M32" s="81">
        <f>(+L32-K32)/7</f>
        <v>52.142857142857146</v>
      </c>
      <c r="N32" s="116" t="s">
        <v>85</v>
      </c>
      <c r="O32" s="111" t="e">
        <f>+#REF!</f>
        <v>#REF!</v>
      </c>
      <c r="P32" s="83" t="e">
        <f>IF(O32/J32&gt;1,1,+O32/J32)</f>
        <v>#REF!</v>
      </c>
      <c r="Q32" s="81" t="e">
        <f>+M32*P32</f>
        <v>#REF!</v>
      </c>
      <c r="R32" s="81" t="e">
        <f>IF(L32&lt;=$T$9,Q32,0)</f>
        <v>#REF!</v>
      </c>
      <c r="S32" s="81" t="e">
        <f>IF($T$9&gt;=L32,M32,0)</f>
        <v>#REF!</v>
      </c>
      <c r="T32" s="84"/>
      <c r="U32" s="84"/>
      <c r="V32" s="124" t="e">
        <f>+#REF!</f>
        <v>#REF!</v>
      </c>
      <c r="W32" s="85" t="e">
        <f t="shared" ref="W32:W40" si="8">IF(P32=100%,2,0)</f>
        <v>#REF!</v>
      </c>
      <c r="X32" s="85">
        <f ca="1">IF(L32&lt;$Z$3,0,1)</f>
        <v>0</v>
      </c>
      <c r="Y32" s="86" t="e">
        <f t="shared" ref="Y32:Y40" ca="1" si="9">IF(W32+X32&gt;1,"CUMPLIDA",IF(X32=1,"EN TERMINO","VENCIDA"))</f>
        <v>#REF!</v>
      </c>
      <c r="AA32" s="394" t="s">
        <v>506</v>
      </c>
    </row>
    <row r="33" spans="1:46" s="32" customFormat="1" ht="13.5" thickBot="1" x14ac:dyDescent="0.3">
      <c r="A33" s="847" t="s">
        <v>92</v>
      </c>
      <c r="B33" s="847"/>
      <c r="C33" s="847"/>
      <c r="D33" s="847"/>
      <c r="E33" s="847"/>
      <c r="F33" s="847"/>
      <c r="G33" s="847"/>
      <c r="H33" s="847"/>
      <c r="I33" s="847"/>
      <c r="J33" s="847"/>
      <c r="K33" s="847"/>
      <c r="L33" s="847"/>
      <c r="M33" s="847"/>
      <c r="N33" s="847"/>
      <c r="O33" s="137"/>
      <c r="P33" s="137"/>
      <c r="Q33" s="137"/>
      <c r="R33" s="137"/>
      <c r="S33" s="137"/>
      <c r="T33" s="137"/>
      <c r="U33" s="138"/>
      <c r="V33" s="139" t="e">
        <f>+#REF!</f>
        <v>#REF!</v>
      </c>
      <c r="AN33" s="8"/>
      <c r="AO33" s="8"/>
      <c r="AP33" s="8"/>
      <c r="AQ33" s="8"/>
      <c r="AR33" s="8"/>
      <c r="AS33" s="8"/>
      <c r="AT33" s="8"/>
    </row>
    <row r="34" spans="1:46" s="29" customFormat="1" ht="255.75" thickBot="1" x14ac:dyDescent="0.25">
      <c r="A34" s="120">
        <v>18</v>
      </c>
      <c r="B34" s="110">
        <v>1201001</v>
      </c>
      <c r="C34" s="117" t="s">
        <v>93</v>
      </c>
      <c r="D34" s="117" t="s">
        <v>94</v>
      </c>
      <c r="E34" s="117" t="s">
        <v>95</v>
      </c>
      <c r="F34" s="92" t="s">
        <v>96</v>
      </c>
      <c r="G34" s="140" t="s">
        <v>97</v>
      </c>
      <c r="H34" s="140" t="s">
        <v>98</v>
      </c>
      <c r="I34" s="141" t="s">
        <v>99</v>
      </c>
      <c r="J34" s="115">
        <v>1</v>
      </c>
      <c r="K34" s="134">
        <v>39828</v>
      </c>
      <c r="L34" s="134">
        <v>39994</v>
      </c>
      <c r="M34" s="81">
        <f t="shared" ref="M34:M40" si="10">(+L34-K34)/7</f>
        <v>23.714285714285715</v>
      </c>
      <c r="N34" s="116" t="s">
        <v>100</v>
      </c>
      <c r="O34" s="142" t="e">
        <f>+#REF!</f>
        <v>#REF!</v>
      </c>
      <c r="P34" s="83" t="e">
        <f>IF(O34/J34&gt;1,1,+O34/J34)</f>
        <v>#REF!</v>
      </c>
      <c r="Q34" s="81" t="e">
        <f>+M34*P34</f>
        <v>#REF!</v>
      </c>
      <c r="R34" s="81" t="e">
        <f>IF(L34&lt;=$T$9,Q34,0)</f>
        <v>#REF!</v>
      </c>
      <c r="S34" s="81" t="e">
        <f>IF($T$9&gt;=L34,M34,0)</f>
        <v>#REF!</v>
      </c>
      <c r="T34" s="143"/>
      <c r="U34" s="143"/>
      <c r="V34" s="130" t="e">
        <f>+#REF!</f>
        <v>#REF!</v>
      </c>
      <c r="W34" s="85" t="e">
        <f t="shared" si="8"/>
        <v>#REF!</v>
      </c>
      <c r="X34" s="85">
        <f t="shared" ref="X34:X57" ca="1" si="11">IF(L34&lt;$Z$3,0,1)</f>
        <v>0</v>
      </c>
      <c r="Y34" s="86" t="e">
        <f t="shared" ca="1" si="9"/>
        <v>#REF!</v>
      </c>
      <c r="AA34" s="392" t="s">
        <v>506</v>
      </c>
    </row>
    <row r="35" spans="1:46" ht="166.5" thickBot="1" x14ac:dyDescent="0.25">
      <c r="A35" s="120">
        <v>20</v>
      </c>
      <c r="B35" s="110">
        <v>1201100</v>
      </c>
      <c r="C35" s="117" t="s">
        <v>1042</v>
      </c>
      <c r="D35" s="117" t="s">
        <v>101</v>
      </c>
      <c r="E35" s="117" t="s">
        <v>102</v>
      </c>
      <c r="F35" s="92" t="s">
        <v>103</v>
      </c>
      <c r="G35" s="140" t="s">
        <v>104</v>
      </c>
      <c r="H35" s="140" t="s">
        <v>98</v>
      </c>
      <c r="I35" s="141" t="s">
        <v>99</v>
      </c>
      <c r="J35" s="115">
        <v>1</v>
      </c>
      <c r="K35" s="134">
        <v>39828</v>
      </c>
      <c r="L35" s="134">
        <v>40178</v>
      </c>
      <c r="M35" s="81">
        <f t="shared" si="10"/>
        <v>50</v>
      </c>
      <c r="N35" s="116" t="s">
        <v>100</v>
      </c>
      <c r="O35" s="144" t="e">
        <f>+#REF!</f>
        <v>#REF!</v>
      </c>
      <c r="P35" s="83" t="e">
        <f>IF(O35/J35&gt;1,1,+O35/J35)</f>
        <v>#REF!</v>
      </c>
      <c r="Q35" s="81" t="e">
        <f>+M35*P35</f>
        <v>#REF!</v>
      </c>
      <c r="R35" s="81" t="e">
        <f>IF(L35&lt;=$T$9,Q35,0)</f>
        <v>#REF!</v>
      </c>
      <c r="S35" s="81" t="e">
        <f>IF($T$9&gt;=L35,M35,0)</f>
        <v>#REF!</v>
      </c>
      <c r="T35" s="145"/>
      <c r="U35" s="145"/>
      <c r="V35" s="130" t="e">
        <f>+#REF!</f>
        <v>#REF!</v>
      </c>
      <c r="W35" s="85" t="e">
        <f t="shared" si="8"/>
        <v>#REF!</v>
      </c>
      <c r="X35" s="85">
        <f t="shared" ca="1" si="11"/>
        <v>0</v>
      </c>
      <c r="Y35" s="86" t="e">
        <f t="shared" ca="1" si="9"/>
        <v>#REF!</v>
      </c>
      <c r="AA35" s="392" t="s">
        <v>506</v>
      </c>
    </row>
    <row r="36" spans="1:46" ht="13.5" thickBot="1" x14ac:dyDescent="0.25">
      <c r="A36" s="848" t="s">
        <v>139</v>
      </c>
      <c r="B36" s="847"/>
      <c r="C36" s="847"/>
      <c r="D36" s="847"/>
      <c r="E36" s="847"/>
      <c r="F36" s="847"/>
      <c r="G36" s="847"/>
      <c r="H36" s="847"/>
      <c r="I36" s="847"/>
      <c r="J36" s="847"/>
      <c r="K36" s="847"/>
      <c r="L36" s="847"/>
      <c r="M36" s="847"/>
      <c r="N36" s="849"/>
      <c r="O36" s="468"/>
      <c r="P36" s="469"/>
      <c r="Q36" s="469"/>
      <c r="R36" s="469"/>
      <c r="S36" s="469"/>
      <c r="T36" s="469"/>
      <c r="U36" s="469"/>
      <c r="V36" s="470" t="e">
        <f>+#REF!</f>
        <v>#REF!</v>
      </c>
      <c r="AA36" s="391"/>
    </row>
    <row r="37" spans="1:46" ht="166.5" thickBot="1" x14ac:dyDescent="0.25">
      <c r="A37" s="120">
        <v>18</v>
      </c>
      <c r="B37" s="146">
        <v>1302100</v>
      </c>
      <c r="C37" s="117" t="s">
        <v>106</v>
      </c>
      <c r="D37" s="117" t="s">
        <v>107</v>
      </c>
      <c r="E37" s="147" t="s">
        <v>108</v>
      </c>
      <c r="F37" s="148" t="s">
        <v>109</v>
      </c>
      <c r="G37" s="148" t="s">
        <v>110</v>
      </c>
      <c r="H37" s="148" t="s">
        <v>111</v>
      </c>
      <c r="I37" s="149" t="s">
        <v>112</v>
      </c>
      <c r="J37" s="149">
        <v>1</v>
      </c>
      <c r="K37" s="134">
        <v>40221</v>
      </c>
      <c r="L37" s="134">
        <v>40374</v>
      </c>
      <c r="M37" s="81">
        <f t="shared" si="10"/>
        <v>21.857142857142858</v>
      </c>
      <c r="N37" s="150" t="s">
        <v>138</v>
      </c>
      <c r="O37" s="144" t="e">
        <f>+#REF!</f>
        <v>#REF!</v>
      </c>
      <c r="P37" s="83" t="e">
        <f>IF(O37/J37&gt;1,1,+O37/J37)</f>
        <v>#REF!</v>
      </c>
      <c r="Q37" s="81" t="e">
        <f>+M37*P37</f>
        <v>#REF!</v>
      </c>
      <c r="R37" s="81" t="e">
        <f>IF(L37&lt;=$T$9,Q37,0)</f>
        <v>#REF!</v>
      </c>
      <c r="S37" s="81" t="e">
        <f>IF($T$9&gt;=L37,M37,0)</f>
        <v>#REF!</v>
      </c>
      <c r="T37" s="145"/>
      <c r="U37" s="145"/>
      <c r="V37" s="89" t="e">
        <f>+#REF!</f>
        <v>#REF!</v>
      </c>
      <c r="W37" s="85" t="e">
        <f t="shared" si="8"/>
        <v>#REF!</v>
      </c>
      <c r="X37" s="85">
        <f t="shared" ca="1" si="11"/>
        <v>0</v>
      </c>
      <c r="Y37" s="86" t="e">
        <f t="shared" ca="1" si="9"/>
        <v>#REF!</v>
      </c>
      <c r="AA37" s="394" t="s">
        <v>510</v>
      </c>
    </row>
    <row r="38" spans="1:46" ht="102.75" thickBot="1" x14ac:dyDescent="0.25">
      <c r="A38" s="857">
        <v>20</v>
      </c>
      <c r="B38" s="860">
        <v>1201001</v>
      </c>
      <c r="C38" s="863" t="s">
        <v>114</v>
      </c>
      <c r="D38" s="866" t="s">
        <v>113</v>
      </c>
      <c r="E38" s="866" t="s">
        <v>115</v>
      </c>
      <c r="F38" s="151" t="s">
        <v>116</v>
      </c>
      <c r="G38" s="152" t="s">
        <v>117</v>
      </c>
      <c r="H38" s="151" t="s">
        <v>105</v>
      </c>
      <c r="I38" s="153" t="s">
        <v>118</v>
      </c>
      <c r="J38" s="153">
        <v>1</v>
      </c>
      <c r="K38" s="132">
        <v>40221</v>
      </c>
      <c r="L38" s="132">
        <v>40586</v>
      </c>
      <c r="M38" s="58">
        <f t="shared" si="10"/>
        <v>52.142857142857146</v>
      </c>
      <c r="N38" s="235" t="s">
        <v>151</v>
      </c>
      <c r="O38" s="154" t="e">
        <f>+#REF!</f>
        <v>#REF!</v>
      </c>
      <c r="P38" s="59" t="e">
        <f>IF(O38/J38&gt;1,1,+O38/J38)</f>
        <v>#REF!</v>
      </c>
      <c r="Q38" s="58" t="e">
        <f>+M38*P38</f>
        <v>#REF!</v>
      </c>
      <c r="R38" s="58" t="e">
        <f>IF(L38&lt;=$T$9,Q38,0)</f>
        <v>#REF!</v>
      </c>
      <c r="S38" s="58" t="e">
        <f>IF($T$9&gt;=L38,M38,0)</f>
        <v>#REF!</v>
      </c>
      <c r="T38" s="155"/>
      <c r="U38" s="155"/>
      <c r="V38" s="232" t="e">
        <f>+#REF!</f>
        <v>#REF!</v>
      </c>
      <c r="W38" s="62" t="e">
        <f t="shared" si="8"/>
        <v>#REF!</v>
      </c>
      <c r="X38" s="62">
        <f t="shared" ca="1" si="11"/>
        <v>0</v>
      </c>
      <c r="Y38" s="63" t="e">
        <f t="shared" ca="1" si="9"/>
        <v>#REF!</v>
      </c>
      <c r="AA38" s="808" t="s">
        <v>510</v>
      </c>
    </row>
    <row r="39" spans="1:46" ht="51.75" thickBot="1" x14ac:dyDescent="0.25">
      <c r="A39" s="858"/>
      <c r="B39" s="861"/>
      <c r="C39" s="864"/>
      <c r="D39" s="867"/>
      <c r="E39" s="867"/>
      <c r="F39" s="34" t="s">
        <v>119</v>
      </c>
      <c r="G39" s="36" t="s">
        <v>117</v>
      </c>
      <c r="H39" s="34" t="s">
        <v>120</v>
      </c>
      <c r="I39" s="35" t="s">
        <v>121</v>
      </c>
      <c r="J39" s="37">
        <v>1</v>
      </c>
      <c r="K39" s="31">
        <v>40221</v>
      </c>
      <c r="L39" s="31">
        <v>40330</v>
      </c>
      <c r="M39" s="403">
        <f t="shared" si="10"/>
        <v>15.571428571428571</v>
      </c>
      <c r="N39" s="236" t="s">
        <v>151</v>
      </c>
      <c r="O39" s="38" t="e">
        <f>+#REF!</f>
        <v>#REF!</v>
      </c>
      <c r="P39" s="25" t="e">
        <f>IF(O39/J39&gt;1,1,+O39/J39)</f>
        <v>#REF!</v>
      </c>
      <c r="Q39" s="24" t="e">
        <f>+M39*P39</f>
        <v>#REF!</v>
      </c>
      <c r="R39" s="24" t="e">
        <f>IF(L39&lt;=$T$9,Q39,0)</f>
        <v>#REF!</v>
      </c>
      <c r="S39" s="24" t="e">
        <f>IF($T$9&gt;=L39,M39,0)</f>
        <v>#REF!</v>
      </c>
      <c r="T39" s="33"/>
      <c r="U39" s="33"/>
      <c r="V39" s="248" t="e">
        <f>+#REF!</f>
        <v>#REF!</v>
      </c>
      <c r="W39" s="99" t="e">
        <f t="shared" si="8"/>
        <v>#REF!</v>
      </c>
      <c r="X39" s="99">
        <f t="shared" ca="1" si="11"/>
        <v>0</v>
      </c>
      <c r="Y39" s="100" t="e">
        <f t="shared" ca="1" si="9"/>
        <v>#REF!</v>
      </c>
      <c r="AA39" s="808"/>
    </row>
    <row r="40" spans="1:46" ht="64.5" thickBot="1" x14ac:dyDescent="0.25">
      <c r="A40" s="859"/>
      <c r="B40" s="862"/>
      <c r="C40" s="865"/>
      <c r="D40" s="868"/>
      <c r="E40" s="868"/>
      <c r="F40" s="156" t="s">
        <v>122</v>
      </c>
      <c r="G40" s="156" t="s">
        <v>117</v>
      </c>
      <c r="H40" s="156" t="s">
        <v>123</v>
      </c>
      <c r="I40" s="157" t="s">
        <v>124</v>
      </c>
      <c r="J40" s="157">
        <v>1</v>
      </c>
      <c r="K40" s="133">
        <v>40221</v>
      </c>
      <c r="L40" s="133">
        <v>40359</v>
      </c>
      <c r="M40" s="404">
        <f t="shared" si="10"/>
        <v>19.714285714285715</v>
      </c>
      <c r="N40" s="237" t="s">
        <v>151</v>
      </c>
      <c r="O40" s="158" t="e">
        <f>+#REF!</f>
        <v>#REF!</v>
      </c>
      <c r="P40" s="69" t="e">
        <f>IF(O40/J40&gt;1,1,+O40/J40)</f>
        <v>#REF!</v>
      </c>
      <c r="Q40" s="67" t="e">
        <f>+M40*P40</f>
        <v>#REF!</v>
      </c>
      <c r="R40" s="67" t="e">
        <f>IF(L40&lt;=$T$9,Q40,0)</f>
        <v>#REF!</v>
      </c>
      <c r="S40" s="67" t="e">
        <f>IF($T$9&gt;=L40,M40,0)</f>
        <v>#REF!</v>
      </c>
      <c r="T40" s="159"/>
      <c r="U40" s="159"/>
      <c r="V40" s="233" t="e">
        <f>+#REF!</f>
        <v>#REF!</v>
      </c>
      <c r="W40" s="72" t="e">
        <f t="shared" si="8"/>
        <v>#REF!</v>
      </c>
      <c r="X40" s="72">
        <f t="shared" ca="1" si="11"/>
        <v>0</v>
      </c>
      <c r="Y40" s="73" t="e">
        <f t="shared" ca="1" si="9"/>
        <v>#REF!</v>
      </c>
      <c r="AA40" s="808"/>
    </row>
    <row r="41" spans="1:46" ht="234.75" customHeight="1" thickBot="1" x14ac:dyDescent="0.25">
      <c r="A41" s="120">
        <v>23</v>
      </c>
      <c r="B41" s="146">
        <v>1201001</v>
      </c>
      <c r="C41" s="117" t="s">
        <v>125</v>
      </c>
      <c r="D41" s="117" t="s">
        <v>113</v>
      </c>
      <c r="E41" s="147" t="s">
        <v>126</v>
      </c>
      <c r="F41" s="148" t="s">
        <v>127</v>
      </c>
      <c r="G41" s="148" t="s">
        <v>117</v>
      </c>
      <c r="H41" s="148" t="s">
        <v>128</v>
      </c>
      <c r="I41" s="149" t="s">
        <v>129</v>
      </c>
      <c r="J41" s="149">
        <v>1</v>
      </c>
      <c r="K41" s="134">
        <v>40221</v>
      </c>
      <c r="L41" s="134">
        <v>40268</v>
      </c>
      <c r="M41" s="81">
        <f>(+L41-K41)/7</f>
        <v>6.7142857142857144</v>
      </c>
      <c r="N41" s="388" t="s">
        <v>505</v>
      </c>
      <c r="O41" s="144">
        <v>0</v>
      </c>
      <c r="P41" s="83">
        <f>IF(O41/J41&gt;1,1,+O41/J41)</f>
        <v>0</v>
      </c>
      <c r="Q41" s="81">
        <f>+M41*P41</f>
        <v>0</v>
      </c>
      <c r="R41" s="81" t="e">
        <f>IF(L41&lt;=$T$9,Q41,0)</f>
        <v>#REF!</v>
      </c>
      <c r="S41" s="81" t="e">
        <f>IF($T$9&gt;=L41,M41,0)</f>
        <v>#REF!</v>
      </c>
      <c r="T41" s="145"/>
      <c r="U41" s="145"/>
      <c r="V41" s="108" t="e">
        <f>+#REF!</f>
        <v>#REF!</v>
      </c>
      <c r="W41" s="85">
        <f>IF(P41=100%,2,0)</f>
        <v>0</v>
      </c>
      <c r="X41" s="85">
        <f ca="1">IF(L41&lt;$Z$3,0,1)</f>
        <v>0</v>
      </c>
      <c r="Y41" s="86" t="str">
        <f ca="1">IF(W41+X41&gt;1,"CUMPLIDA",IF(X41=1,"EN TERMINO","VENCIDA"))</f>
        <v>VENCIDA</v>
      </c>
      <c r="AA41" s="394" t="s">
        <v>510</v>
      </c>
    </row>
    <row r="42" spans="1:46" ht="13.5" thickBot="1" x14ac:dyDescent="0.25">
      <c r="A42" s="854" t="s">
        <v>140</v>
      </c>
      <c r="B42" s="855"/>
      <c r="C42" s="855"/>
      <c r="D42" s="855"/>
      <c r="E42" s="855"/>
      <c r="F42" s="855"/>
      <c r="G42" s="855"/>
      <c r="H42" s="855"/>
      <c r="I42" s="855"/>
      <c r="J42" s="855"/>
      <c r="K42" s="855"/>
      <c r="L42" s="855"/>
      <c r="M42" s="855"/>
      <c r="N42" s="856"/>
      <c r="O42" s="468"/>
      <c r="P42" s="469"/>
      <c r="Q42" s="469"/>
      <c r="R42" s="469"/>
      <c r="S42" s="469"/>
      <c r="T42" s="469"/>
      <c r="U42" s="469"/>
      <c r="V42" s="471" t="e">
        <f>+#REF!</f>
        <v>#REF!</v>
      </c>
      <c r="AA42" s="391"/>
    </row>
    <row r="43" spans="1:46" ht="102.75" thickBot="1" x14ac:dyDescent="0.25">
      <c r="A43" s="809">
        <v>3</v>
      </c>
      <c r="B43" s="811" t="s">
        <v>141</v>
      </c>
      <c r="C43" s="813" t="s">
        <v>145</v>
      </c>
      <c r="D43" s="813" t="s">
        <v>146</v>
      </c>
      <c r="E43" s="813" t="s">
        <v>147</v>
      </c>
      <c r="F43" s="822" t="s">
        <v>148</v>
      </c>
      <c r="G43" s="822" t="s">
        <v>149</v>
      </c>
      <c r="H43" s="195" t="s">
        <v>150</v>
      </c>
      <c r="I43" s="196" t="s">
        <v>83</v>
      </c>
      <c r="J43" s="197">
        <v>1</v>
      </c>
      <c r="K43" s="198">
        <v>40555</v>
      </c>
      <c r="L43" s="198">
        <v>40573</v>
      </c>
      <c r="M43" s="182">
        <f t="shared" ref="M43:M62" si="12">(L43-K43)/7</f>
        <v>2.5714285714285716</v>
      </c>
      <c r="N43" s="395" t="s">
        <v>151</v>
      </c>
      <c r="O43" s="183" t="e">
        <f>+#REF!</f>
        <v>#REF!</v>
      </c>
      <c r="P43" s="191" t="e">
        <f t="shared" ref="P43:P62" si="13">IF(O43/J43&gt;1,1,+O43/J43)</f>
        <v>#REF!</v>
      </c>
      <c r="Q43" s="192" t="e">
        <f t="shared" ref="Q43:Q62" si="14">+M43*P43</f>
        <v>#REF!</v>
      </c>
      <c r="R43" s="192" t="e">
        <f t="shared" ref="R43:R62" si="15">IF(L43&lt;=$T$9,Q43,0)</f>
        <v>#REF!</v>
      </c>
      <c r="S43" s="192" t="e">
        <f t="shared" ref="S43:S61" si="16">IF($T$9&gt;=L43,M43,0)</f>
        <v>#REF!</v>
      </c>
      <c r="T43" s="184"/>
      <c r="U43" s="184"/>
      <c r="V43" s="185" t="e">
        <f>+#REF!</f>
        <v>#REF!</v>
      </c>
      <c r="W43" s="163" t="e">
        <f t="shared" ref="W43:W64" si="17">IF(P43=100%,2,0)</f>
        <v>#REF!</v>
      </c>
      <c r="X43" s="163">
        <f t="shared" ca="1" si="11"/>
        <v>0</v>
      </c>
      <c r="Y43" s="63" t="e">
        <f t="shared" ref="Y43:Y64" ca="1" si="18">IF(W43+X43&gt;1,"CUMPLIDA",IF(X43=1,"EN TERMINO","VENCIDA"))</f>
        <v>#REF!</v>
      </c>
      <c r="AA43" s="808" t="s">
        <v>510</v>
      </c>
    </row>
    <row r="44" spans="1:46" ht="90" thickBot="1" x14ac:dyDescent="0.25">
      <c r="A44" s="825"/>
      <c r="B44" s="826"/>
      <c r="C44" s="815"/>
      <c r="D44" s="815"/>
      <c r="E44" s="815"/>
      <c r="F44" s="823"/>
      <c r="G44" s="838"/>
      <c r="H44" s="166" t="s">
        <v>152</v>
      </c>
      <c r="I44" s="167" t="s">
        <v>153</v>
      </c>
      <c r="J44" s="169">
        <v>1</v>
      </c>
      <c r="K44" s="168">
        <v>40603</v>
      </c>
      <c r="L44" s="168">
        <v>40754</v>
      </c>
      <c r="M44" s="173">
        <f t="shared" si="12"/>
        <v>21.571428571428573</v>
      </c>
      <c r="N44" s="396" t="s">
        <v>36</v>
      </c>
      <c r="O44" s="174" t="e">
        <f>+#REF!</f>
        <v>#REF!</v>
      </c>
      <c r="P44" s="175" t="e">
        <f t="shared" si="13"/>
        <v>#REF!</v>
      </c>
      <c r="Q44" s="176" t="e">
        <f t="shared" si="14"/>
        <v>#REF!</v>
      </c>
      <c r="R44" s="176" t="e">
        <f t="shared" si="15"/>
        <v>#REF!</v>
      </c>
      <c r="S44" s="176" t="e">
        <f t="shared" si="16"/>
        <v>#REF!</v>
      </c>
      <c r="T44" s="165"/>
      <c r="U44" s="165"/>
      <c r="V44" s="172" t="e">
        <f>+#REF!</f>
        <v>#REF!</v>
      </c>
      <c r="W44" s="20" t="e">
        <f t="shared" si="17"/>
        <v>#REF!</v>
      </c>
      <c r="X44" s="20">
        <f t="shared" ca="1" si="11"/>
        <v>0</v>
      </c>
      <c r="Y44" s="100" t="e">
        <f t="shared" ca="1" si="18"/>
        <v>#REF!</v>
      </c>
      <c r="AA44" s="808"/>
    </row>
    <row r="45" spans="1:46" ht="77.25" thickBot="1" x14ac:dyDescent="0.25">
      <c r="A45" s="825"/>
      <c r="B45" s="826"/>
      <c r="C45" s="815"/>
      <c r="D45" s="815"/>
      <c r="E45" s="815"/>
      <c r="F45" s="823"/>
      <c r="G45" s="838"/>
      <c r="H45" s="166" t="s">
        <v>154</v>
      </c>
      <c r="I45" s="167" t="s">
        <v>155</v>
      </c>
      <c r="J45" s="170">
        <v>1</v>
      </c>
      <c r="K45" s="168">
        <v>40756</v>
      </c>
      <c r="L45" s="168">
        <v>40770</v>
      </c>
      <c r="M45" s="173">
        <f t="shared" si="12"/>
        <v>2</v>
      </c>
      <c r="N45" s="396" t="s">
        <v>36</v>
      </c>
      <c r="O45" s="238" t="e">
        <f>+#REF!</f>
        <v>#REF!</v>
      </c>
      <c r="P45" s="175" t="e">
        <f t="shared" si="13"/>
        <v>#REF!</v>
      </c>
      <c r="Q45" s="176" t="e">
        <f t="shared" si="14"/>
        <v>#REF!</v>
      </c>
      <c r="R45" s="176" t="e">
        <f t="shared" si="15"/>
        <v>#REF!</v>
      </c>
      <c r="S45" s="176" t="e">
        <f t="shared" si="16"/>
        <v>#REF!</v>
      </c>
      <c r="T45" s="165"/>
      <c r="U45" s="165"/>
      <c r="V45" s="172" t="e">
        <f>+#REF!</f>
        <v>#REF!</v>
      </c>
      <c r="W45" s="20" t="e">
        <f t="shared" si="17"/>
        <v>#REF!</v>
      </c>
      <c r="X45" s="20">
        <f t="shared" ca="1" si="11"/>
        <v>0</v>
      </c>
      <c r="Y45" s="100" t="e">
        <f t="shared" ca="1" si="18"/>
        <v>#REF!</v>
      </c>
      <c r="AA45" s="808"/>
    </row>
    <row r="46" spans="1:46" ht="77.25" thickBot="1" x14ac:dyDescent="0.25">
      <c r="A46" s="825"/>
      <c r="B46" s="826"/>
      <c r="C46" s="815"/>
      <c r="D46" s="815"/>
      <c r="E46" s="815"/>
      <c r="F46" s="823" t="s">
        <v>156</v>
      </c>
      <c r="G46" s="823" t="s">
        <v>149</v>
      </c>
      <c r="H46" s="166" t="s">
        <v>157</v>
      </c>
      <c r="I46" s="167" t="s">
        <v>73</v>
      </c>
      <c r="J46" s="170">
        <v>1</v>
      </c>
      <c r="K46" s="168">
        <v>40756</v>
      </c>
      <c r="L46" s="168">
        <v>40760</v>
      </c>
      <c r="M46" s="173">
        <f t="shared" si="12"/>
        <v>0.5714285714285714</v>
      </c>
      <c r="N46" s="396" t="s">
        <v>158</v>
      </c>
      <c r="O46" s="174" t="e">
        <f>+#REF!</f>
        <v>#REF!</v>
      </c>
      <c r="P46" s="175" t="e">
        <f t="shared" si="13"/>
        <v>#REF!</v>
      </c>
      <c r="Q46" s="176" t="e">
        <f t="shared" si="14"/>
        <v>#REF!</v>
      </c>
      <c r="R46" s="176" t="e">
        <f t="shared" si="15"/>
        <v>#REF!</v>
      </c>
      <c r="S46" s="176" t="e">
        <f t="shared" si="16"/>
        <v>#REF!</v>
      </c>
      <c r="T46" s="165"/>
      <c r="U46" s="165"/>
      <c r="V46" s="172" t="e">
        <f>+#REF!</f>
        <v>#REF!</v>
      </c>
      <c r="W46" s="20" t="e">
        <f t="shared" si="17"/>
        <v>#REF!</v>
      </c>
      <c r="X46" s="20">
        <f t="shared" ca="1" si="11"/>
        <v>0</v>
      </c>
      <c r="Y46" s="100" t="e">
        <f t="shared" ca="1" si="18"/>
        <v>#REF!</v>
      </c>
      <c r="AA46" s="808"/>
    </row>
    <row r="47" spans="1:46" ht="77.25" thickBot="1" x14ac:dyDescent="0.25">
      <c r="A47" s="825"/>
      <c r="B47" s="826"/>
      <c r="C47" s="815"/>
      <c r="D47" s="815"/>
      <c r="E47" s="815"/>
      <c r="F47" s="823"/>
      <c r="G47" s="838"/>
      <c r="H47" s="166" t="s">
        <v>1043</v>
      </c>
      <c r="I47" s="167" t="s">
        <v>72</v>
      </c>
      <c r="J47" s="170">
        <v>1</v>
      </c>
      <c r="K47" s="168">
        <v>40761</v>
      </c>
      <c r="L47" s="168">
        <v>40816</v>
      </c>
      <c r="M47" s="173">
        <f t="shared" si="12"/>
        <v>7.8571428571428568</v>
      </c>
      <c r="N47" s="396" t="s">
        <v>158</v>
      </c>
      <c r="O47" s="174" t="e">
        <f>+#REF!</f>
        <v>#REF!</v>
      </c>
      <c r="P47" s="175" t="e">
        <f t="shared" si="13"/>
        <v>#REF!</v>
      </c>
      <c r="Q47" s="176" t="e">
        <f t="shared" si="14"/>
        <v>#REF!</v>
      </c>
      <c r="R47" s="176" t="e">
        <f t="shared" si="15"/>
        <v>#REF!</v>
      </c>
      <c r="S47" s="176" t="e">
        <f t="shared" si="16"/>
        <v>#REF!</v>
      </c>
      <c r="T47" s="165"/>
      <c r="U47" s="165"/>
      <c r="V47" s="172" t="e">
        <f>+#REF!</f>
        <v>#REF!</v>
      </c>
      <c r="W47" s="20" t="e">
        <f t="shared" si="17"/>
        <v>#REF!</v>
      </c>
      <c r="X47" s="20">
        <f t="shared" ca="1" si="11"/>
        <v>0</v>
      </c>
      <c r="Y47" s="100" t="e">
        <f t="shared" ca="1" si="18"/>
        <v>#REF!</v>
      </c>
      <c r="AA47" s="808"/>
    </row>
    <row r="48" spans="1:46" ht="77.25" thickBot="1" x14ac:dyDescent="0.25">
      <c r="A48" s="825"/>
      <c r="B48" s="826"/>
      <c r="C48" s="815"/>
      <c r="D48" s="815"/>
      <c r="E48" s="815"/>
      <c r="F48" s="823"/>
      <c r="G48" s="838"/>
      <c r="H48" s="166" t="s">
        <v>159</v>
      </c>
      <c r="I48" s="167" t="s">
        <v>72</v>
      </c>
      <c r="J48" s="170">
        <v>1</v>
      </c>
      <c r="K48" s="168">
        <v>40817</v>
      </c>
      <c r="L48" s="168">
        <v>40847</v>
      </c>
      <c r="M48" s="173">
        <f t="shared" si="12"/>
        <v>4.2857142857142856</v>
      </c>
      <c r="N48" s="396" t="s">
        <v>158</v>
      </c>
      <c r="O48" s="174" t="e">
        <f>+#REF!</f>
        <v>#REF!</v>
      </c>
      <c r="P48" s="175" t="e">
        <f t="shared" si="13"/>
        <v>#REF!</v>
      </c>
      <c r="Q48" s="176" t="e">
        <f t="shared" si="14"/>
        <v>#REF!</v>
      </c>
      <c r="R48" s="176" t="e">
        <f t="shared" si="15"/>
        <v>#REF!</v>
      </c>
      <c r="S48" s="176" t="e">
        <f t="shared" si="16"/>
        <v>#REF!</v>
      </c>
      <c r="T48" s="165"/>
      <c r="U48" s="165"/>
      <c r="V48" s="172" t="e">
        <f>+#REF!</f>
        <v>#REF!</v>
      </c>
      <c r="W48" s="20" t="e">
        <f t="shared" si="17"/>
        <v>#REF!</v>
      </c>
      <c r="X48" s="20">
        <f t="shared" ca="1" si="11"/>
        <v>0</v>
      </c>
      <c r="Y48" s="100" t="e">
        <f t="shared" ca="1" si="18"/>
        <v>#REF!</v>
      </c>
      <c r="AA48" s="808"/>
    </row>
    <row r="49" spans="1:27" ht="77.25" thickBot="1" x14ac:dyDescent="0.25">
      <c r="A49" s="825"/>
      <c r="B49" s="826"/>
      <c r="C49" s="815"/>
      <c r="D49" s="815"/>
      <c r="E49" s="815"/>
      <c r="F49" s="823"/>
      <c r="G49" s="838"/>
      <c r="H49" s="166" t="s">
        <v>160</v>
      </c>
      <c r="I49" s="167" t="s">
        <v>161</v>
      </c>
      <c r="J49" s="170">
        <v>1</v>
      </c>
      <c r="K49" s="168">
        <v>40848</v>
      </c>
      <c r="L49" s="168">
        <v>40877</v>
      </c>
      <c r="M49" s="173">
        <f t="shared" si="12"/>
        <v>4.1428571428571432</v>
      </c>
      <c r="N49" s="396" t="s">
        <v>158</v>
      </c>
      <c r="O49" s="174" t="e">
        <f>+#REF!</f>
        <v>#REF!</v>
      </c>
      <c r="P49" s="175" t="e">
        <f t="shared" si="13"/>
        <v>#REF!</v>
      </c>
      <c r="Q49" s="176" t="e">
        <f t="shared" si="14"/>
        <v>#REF!</v>
      </c>
      <c r="R49" s="176" t="e">
        <f t="shared" si="15"/>
        <v>#REF!</v>
      </c>
      <c r="S49" s="176" t="e">
        <f t="shared" si="16"/>
        <v>#REF!</v>
      </c>
      <c r="T49" s="165"/>
      <c r="U49" s="165"/>
      <c r="V49" s="172" t="e">
        <f>+#REF!</f>
        <v>#REF!</v>
      </c>
      <c r="W49" s="20" t="e">
        <f t="shared" si="17"/>
        <v>#REF!</v>
      </c>
      <c r="X49" s="20">
        <f t="shared" ca="1" si="11"/>
        <v>0</v>
      </c>
      <c r="Y49" s="100" t="e">
        <f t="shared" ca="1" si="18"/>
        <v>#REF!</v>
      </c>
      <c r="AA49" s="808"/>
    </row>
    <row r="50" spans="1:27" ht="77.25" thickBot="1" x14ac:dyDescent="0.25">
      <c r="A50" s="825"/>
      <c r="B50" s="826"/>
      <c r="C50" s="815"/>
      <c r="D50" s="815"/>
      <c r="E50" s="815"/>
      <c r="F50" s="823"/>
      <c r="G50" s="838"/>
      <c r="H50" s="166" t="s">
        <v>162</v>
      </c>
      <c r="I50" s="167" t="s">
        <v>72</v>
      </c>
      <c r="J50" s="170">
        <v>1</v>
      </c>
      <c r="K50" s="168">
        <v>40878</v>
      </c>
      <c r="L50" s="168">
        <v>40998</v>
      </c>
      <c r="M50" s="173">
        <f t="shared" si="12"/>
        <v>17.142857142857142</v>
      </c>
      <c r="N50" s="396" t="s">
        <v>158</v>
      </c>
      <c r="O50" s="174" t="e">
        <f>+#REF!</f>
        <v>#REF!</v>
      </c>
      <c r="P50" s="175" t="e">
        <f t="shared" si="13"/>
        <v>#REF!</v>
      </c>
      <c r="Q50" s="176" t="e">
        <f t="shared" si="14"/>
        <v>#REF!</v>
      </c>
      <c r="R50" s="176" t="e">
        <f t="shared" si="15"/>
        <v>#REF!</v>
      </c>
      <c r="S50" s="176" t="e">
        <f t="shared" si="16"/>
        <v>#REF!</v>
      </c>
      <c r="T50" s="165"/>
      <c r="U50" s="165"/>
      <c r="V50" s="172" t="e">
        <f>+#REF!</f>
        <v>#REF!</v>
      </c>
      <c r="W50" s="20" t="e">
        <f t="shared" si="17"/>
        <v>#REF!</v>
      </c>
      <c r="X50" s="20">
        <f t="shared" ca="1" si="11"/>
        <v>0</v>
      </c>
      <c r="Y50" s="100" t="e">
        <f t="shared" ca="1" si="18"/>
        <v>#REF!</v>
      </c>
      <c r="AA50" s="808"/>
    </row>
    <row r="51" spans="1:27" ht="64.5" thickBot="1" x14ac:dyDescent="0.25">
      <c r="A51" s="846"/>
      <c r="B51" s="812"/>
      <c r="C51" s="814"/>
      <c r="D51" s="814"/>
      <c r="E51" s="814"/>
      <c r="F51" s="156" t="s">
        <v>1044</v>
      </c>
      <c r="G51" s="156" t="s">
        <v>1045</v>
      </c>
      <c r="H51" s="156" t="s">
        <v>163</v>
      </c>
      <c r="I51" s="157" t="s">
        <v>164</v>
      </c>
      <c r="J51" s="157">
        <v>1</v>
      </c>
      <c r="K51" s="186">
        <v>40575</v>
      </c>
      <c r="L51" s="186">
        <v>40753</v>
      </c>
      <c r="M51" s="187">
        <f t="shared" si="12"/>
        <v>25.428571428571427</v>
      </c>
      <c r="N51" s="663" t="s">
        <v>1046</v>
      </c>
      <c r="O51" s="188" t="e">
        <f>+#REF!</f>
        <v>#REF!</v>
      </c>
      <c r="P51" s="193" t="e">
        <f t="shared" si="13"/>
        <v>#REF!</v>
      </c>
      <c r="Q51" s="194" t="e">
        <f t="shared" si="14"/>
        <v>#REF!</v>
      </c>
      <c r="R51" s="194" t="e">
        <f t="shared" si="15"/>
        <v>#REF!</v>
      </c>
      <c r="S51" s="194" t="e">
        <f t="shared" si="16"/>
        <v>#REF!</v>
      </c>
      <c r="T51" s="189"/>
      <c r="U51" s="189"/>
      <c r="V51" s="190" t="e">
        <f>+#REF!</f>
        <v>#REF!</v>
      </c>
      <c r="W51" s="162" t="e">
        <f t="shared" si="17"/>
        <v>#REF!</v>
      </c>
      <c r="X51" s="162">
        <f t="shared" ca="1" si="11"/>
        <v>0</v>
      </c>
      <c r="Y51" s="73" t="e">
        <f t="shared" ca="1" si="18"/>
        <v>#REF!</v>
      </c>
      <c r="AA51" s="808"/>
    </row>
    <row r="52" spans="1:27" ht="77.25" thickBot="1" x14ac:dyDescent="0.25">
      <c r="A52" s="809">
        <v>4</v>
      </c>
      <c r="B52" s="811">
        <v>1904001</v>
      </c>
      <c r="C52" s="813" t="s">
        <v>165</v>
      </c>
      <c r="D52" s="813" t="s">
        <v>166</v>
      </c>
      <c r="E52" s="813" t="s">
        <v>167</v>
      </c>
      <c r="F52" s="837" t="s">
        <v>1047</v>
      </c>
      <c r="G52" s="837" t="s">
        <v>1048</v>
      </c>
      <c r="H52" s="151" t="s">
        <v>1049</v>
      </c>
      <c r="I52" s="151" t="s">
        <v>44</v>
      </c>
      <c r="J52" s="153">
        <v>1</v>
      </c>
      <c r="K52" s="181">
        <v>40575</v>
      </c>
      <c r="L52" s="181">
        <v>40592</v>
      </c>
      <c r="M52" s="182">
        <f t="shared" si="12"/>
        <v>2.4285714285714284</v>
      </c>
      <c r="N52" s="398" t="s">
        <v>144</v>
      </c>
      <c r="O52" s="183" t="e">
        <f>+#REF!</f>
        <v>#REF!</v>
      </c>
      <c r="P52" s="191" t="e">
        <f t="shared" si="13"/>
        <v>#REF!</v>
      </c>
      <c r="Q52" s="192" t="e">
        <f t="shared" si="14"/>
        <v>#REF!</v>
      </c>
      <c r="R52" s="192" t="e">
        <f t="shared" si="15"/>
        <v>#REF!</v>
      </c>
      <c r="S52" s="192" t="e">
        <f t="shared" si="16"/>
        <v>#REF!</v>
      </c>
      <c r="T52" s="184"/>
      <c r="U52" s="184"/>
      <c r="V52" s="185" t="e">
        <f>+#REF!</f>
        <v>#REF!</v>
      </c>
      <c r="W52" s="163" t="e">
        <f t="shared" si="17"/>
        <v>#REF!</v>
      </c>
      <c r="X52" s="163">
        <f t="shared" ca="1" si="11"/>
        <v>0</v>
      </c>
      <c r="Y52" s="63" t="e">
        <f t="shared" ca="1" si="18"/>
        <v>#REF!</v>
      </c>
      <c r="AA52" s="808" t="s">
        <v>510</v>
      </c>
    </row>
    <row r="53" spans="1:27" ht="51.75" thickBot="1" x14ac:dyDescent="0.25">
      <c r="A53" s="825"/>
      <c r="B53" s="826"/>
      <c r="C53" s="815"/>
      <c r="D53" s="815"/>
      <c r="E53" s="815"/>
      <c r="F53" s="838"/>
      <c r="G53" s="838"/>
      <c r="H53" s="34" t="s">
        <v>1050</v>
      </c>
      <c r="I53" s="34" t="s">
        <v>44</v>
      </c>
      <c r="J53" s="35">
        <v>1</v>
      </c>
      <c r="K53" s="164">
        <v>40602</v>
      </c>
      <c r="L53" s="164">
        <v>40606</v>
      </c>
      <c r="M53" s="173">
        <f t="shared" si="12"/>
        <v>0.5714285714285714</v>
      </c>
      <c r="N53" s="399" t="s">
        <v>144</v>
      </c>
      <c r="O53" s="174" t="e">
        <f>+#REF!</f>
        <v>#REF!</v>
      </c>
      <c r="P53" s="175" t="e">
        <f t="shared" si="13"/>
        <v>#REF!</v>
      </c>
      <c r="Q53" s="176" t="e">
        <f t="shared" si="14"/>
        <v>#REF!</v>
      </c>
      <c r="R53" s="176" t="e">
        <f t="shared" si="15"/>
        <v>#REF!</v>
      </c>
      <c r="S53" s="176" t="e">
        <f t="shared" si="16"/>
        <v>#REF!</v>
      </c>
      <c r="T53" s="165"/>
      <c r="U53" s="165"/>
      <c r="V53" s="172" t="e">
        <f>+#REF!</f>
        <v>#REF!</v>
      </c>
      <c r="W53" s="20" t="e">
        <f t="shared" si="17"/>
        <v>#REF!</v>
      </c>
      <c r="X53" s="20">
        <f t="shared" ca="1" si="11"/>
        <v>0</v>
      </c>
      <c r="Y53" s="100" t="e">
        <f t="shared" ca="1" si="18"/>
        <v>#REF!</v>
      </c>
      <c r="AA53" s="808"/>
    </row>
    <row r="54" spans="1:27" ht="64.5" thickBot="1" x14ac:dyDescent="0.25">
      <c r="A54" s="825"/>
      <c r="B54" s="826"/>
      <c r="C54" s="815"/>
      <c r="D54" s="815"/>
      <c r="E54" s="815"/>
      <c r="F54" s="838"/>
      <c r="G54" s="838"/>
      <c r="H54" s="34" t="s">
        <v>1051</v>
      </c>
      <c r="I54" s="34" t="s">
        <v>142</v>
      </c>
      <c r="J54" s="35">
        <v>1</v>
      </c>
      <c r="K54" s="164">
        <v>40606</v>
      </c>
      <c r="L54" s="164">
        <v>40637</v>
      </c>
      <c r="M54" s="173">
        <f t="shared" si="12"/>
        <v>4.4285714285714288</v>
      </c>
      <c r="N54" s="399" t="s">
        <v>143</v>
      </c>
      <c r="O54" s="174" t="e">
        <f>+#REF!</f>
        <v>#REF!</v>
      </c>
      <c r="P54" s="175" t="e">
        <f t="shared" si="13"/>
        <v>#REF!</v>
      </c>
      <c r="Q54" s="176" t="e">
        <f t="shared" si="14"/>
        <v>#REF!</v>
      </c>
      <c r="R54" s="176" t="e">
        <f t="shared" si="15"/>
        <v>#REF!</v>
      </c>
      <c r="S54" s="176" t="e">
        <f t="shared" si="16"/>
        <v>#REF!</v>
      </c>
      <c r="T54" s="165"/>
      <c r="U54" s="165"/>
      <c r="V54" s="172" t="e">
        <f>+#REF!</f>
        <v>#REF!</v>
      </c>
      <c r="W54" s="20" t="e">
        <f t="shared" si="17"/>
        <v>#REF!</v>
      </c>
      <c r="X54" s="20">
        <f t="shared" ca="1" si="11"/>
        <v>0</v>
      </c>
      <c r="Y54" s="100" t="e">
        <f t="shared" ca="1" si="18"/>
        <v>#REF!</v>
      </c>
      <c r="AA54" s="808"/>
    </row>
    <row r="55" spans="1:27" ht="26.25" thickBot="1" x14ac:dyDescent="0.25">
      <c r="A55" s="825"/>
      <c r="B55" s="826"/>
      <c r="C55" s="815"/>
      <c r="D55" s="815"/>
      <c r="E55" s="815"/>
      <c r="F55" s="838"/>
      <c r="G55" s="838"/>
      <c r="H55" s="34" t="s">
        <v>168</v>
      </c>
      <c r="I55" s="34" t="s">
        <v>91</v>
      </c>
      <c r="J55" s="35">
        <v>1</v>
      </c>
      <c r="K55" s="164">
        <v>40637</v>
      </c>
      <c r="L55" s="164">
        <v>40662</v>
      </c>
      <c r="M55" s="173">
        <f t="shared" si="12"/>
        <v>3.5714285714285716</v>
      </c>
      <c r="N55" s="399" t="s">
        <v>29</v>
      </c>
      <c r="O55" s="174" t="e">
        <f>+#REF!</f>
        <v>#REF!</v>
      </c>
      <c r="P55" s="175" t="e">
        <f t="shared" si="13"/>
        <v>#REF!</v>
      </c>
      <c r="Q55" s="176" t="e">
        <f t="shared" si="14"/>
        <v>#REF!</v>
      </c>
      <c r="R55" s="176" t="e">
        <f t="shared" si="15"/>
        <v>#REF!</v>
      </c>
      <c r="S55" s="176" t="e">
        <f t="shared" si="16"/>
        <v>#REF!</v>
      </c>
      <c r="T55" s="165"/>
      <c r="U55" s="165"/>
      <c r="V55" s="172" t="e">
        <f>+#REF!</f>
        <v>#REF!</v>
      </c>
      <c r="W55" s="20" t="e">
        <f t="shared" si="17"/>
        <v>#REF!</v>
      </c>
      <c r="X55" s="20">
        <f t="shared" ca="1" si="11"/>
        <v>0</v>
      </c>
      <c r="Y55" s="100" t="e">
        <f t="shared" ca="1" si="18"/>
        <v>#REF!</v>
      </c>
      <c r="AA55" s="808"/>
    </row>
    <row r="56" spans="1:27" ht="102.75" thickBot="1" x14ac:dyDescent="0.25">
      <c r="A56" s="825"/>
      <c r="B56" s="826"/>
      <c r="C56" s="815"/>
      <c r="D56" s="815"/>
      <c r="E56" s="815"/>
      <c r="F56" s="838"/>
      <c r="G56" s="838"/>
      <c r="H56" s="34" t="s">
        <v>1052</v>
      </c>
      <c r="I56" s="34" t="s">
        <v>91</v>
      </c>
      <c r="J56" s="35">
        <v>2</v>
      </c>
      <c r="K56" s="164">
        <v>40695</v>
      </c>
      <c r="L56" s="164">
        <v>40753</v>
      </c>
      <c r="M56" s="173">
        <f t="shared" si="12"/>
        <v>8.2857142857142865</v>
      </c>
      <c r="N56" s="399" t="s">
        <v>144</v>
      </c>
      <c r="O56" s="174" t="e">
        <f>+#REF!</f>
        <v>#REF!</v>
      </c>
      <c r="P56" s="175" t="e">
        <f t="shared" si="13"/>
        <v>#REF!</v>
      </c>
      <c r="Q56" s="176" t="e">
        <f t="shared" si="14"/>
        <v>#REF!</v>
      </c>
      <c r="R56" s="176" t="e">
        <f t="shared" si="15"/>
        <v>#REF!</v>
      </c>
      <c r="S56" s="176" t="e">
        <f t="shared" si="16"/>
        <v>#REF!</v>
      </c>
      <c r="T56" s="165"/>
      <c r="U56" s="165"/>
      <c r="V56" s="172" t="e">
        <f>+#REF!</f>
        <v>#REF!</v>
      </c>
      <c r="W56" s="20" t="e">
        <f t="shared" si="17"/>
        <v>#REF!</v>
      </c>
      <c r="X56" s="20">
        <f t="shared" ca="1" si="11"/>
        <v>0</v>
      </c>
      <c r="Y56" s="100" t="e">
        <f t="shared" ca="1" si="18"/>
        <v>#REF!</v>
      </c>
      <c r="AA56" s="808"/>
    </row>
    <row r="57" spans="1:27" ht="64.5" thickBot="1" x14ac:dyDescent="0.25">
      <c r="A57" s="810"/>
      <c r="B57" s="812"/>
      <c r="C57" s="814"/>
      <c r="D57" s="814"/>
      <c r="E57" s="814"/>
      <c r="F57" s="839"/>
      <c r="G57" s="839"/>
      <c r="H57" s="156" t="s">
        <v>169</v>
      </c>
      <c r="I57" s="156" t="s">
        <v>1053</v>
      </c>
      <c r="J57" s="157">
        <v>1</v>
      </c>
      <c r="K57" s="186">
        <v>40753</v>
      </c>
      <c r="L57" s="186">
        <v>40786</v>
      </c>
      <c r="M57" s="187">
        <f t="shared" si="12"/>
        <v>4.7142857142857144</v>
      </c>
      <c r="N57" s="400" t="s">
        <v>29</v>
      </c>
      <c r="O57" s="188" t="e">
        <f>+#REF!</f>
        <v>#REF!</v>
      </c>
      <c r="P57" s="193" t="e">
        <f t="shared" si="13"/>
        <v>#REF!</v>
      </c>
      <c r="Q57" s="194" t="e">
        <f t="shared" si="14"/>
        <v>#REF!</v>
      </c>
      <c r="R57" s="194" t="e">
        <f t="shared" si="15"/>
        <v>#REF!</v>
      </c>
      <c r="S57" s="194" t="e">
        <f t="shared" si="16"/>
        <v>#REF!</v>
      </c>
      <c r="T57" s="189"/>
      <c r="U57" s="189"/>
      <c r="V57" s="190" t="e">
        <f>+#REF!</f>
        <v>#REF!</v>
      </c>
      <c r="W57" s="162" t="e">
        <f t="shared" si="17"/>
        <v>#REF!</v>
      </c>
      <c r="X57" s="162">
        <f t="shared" ca="1" si="11"/>
        <v>0</v>
      </c>
      <c r="Y57" s="73" t="e">
        <f t="shared" ca="1" si="18"/>
        <v>#REF!</v>
      </c>
      <c r="AA57" s="808"/>
    </row>
    <row r="58" spans="1:27" ht="51.75" thickBot="1" x14ac:dyDescent="0.25">
      <c r="A58" s="809">
        <v>10</v>
      </c>
      <c r="B58" s="811">
        <v>121001</v>
      </c>
      <c r="C58" s="813" t="s">
        <v>170</v>
      </c>
      <c r="D58" s="813" t="s">
        <v>171</v>
      </c>
      <c r="E58" s="813" t="s">
        <v>172</v>
      </c>
      <c r="F58" s="827" t="s">
        <v>173</v>
      </c>
      <c r="G58" s="256" t="s">
        <v>174</v>
      </c>
      <c r="H58" s="151" t="s">
        <v>175</v>
      </c>
      <c r="I58" s="151" t="s">
        <v>176</v>
      </c>
      <c r="J58" s="208">
        <v>1</v>
      </c>
      <c r="K58" s="181">
        <v>40574</v>
      </c>
      <c r="L58" s="181">
        <v>40632</v>
      </c>
      <c r="M58" s="182">
        <f t="shared" si="12"/>
        <v>8.2857142857142865</v>
      </c>
      <c r="N58" s="395" t="s">
        <v>177</v>
      </c>
      <c r="O58" s="183" t="e">
        <f>+#REF!</f>
        <v>#REF!</v>
      </c>
      <c r="P58" s="191" t="e">
        <f t="shared" si="13"/>
        <v>#REF!</v>
      </c>
      <c r="Q58" s="192" t="e">
        <f t="shared" si="14"/>
        <v>#REF!</v>
      </c>
      <c r="R58" s="192" t="e">
        <f t="shared" si="15"/>
        <v>#REF!</v>
      </c>
      <c r="S58" s="192" t="e">
        <f t="shared" si="16"/>
        <v>#REF!</v>
      </c>
      <c r="T58" s="184"/>
      <c r="U58" s="184"/>
      <c r="V58" s="185" t="e">
        <f>+#REF!</f>
        <v>#REF!</v>
      </c>
      <c r="W58" s="163" t="e">
        <f t="shared" si="17"/>
        <v>#REF!</v>
      </c>
      <c r="X58" s="163">
        <f t="shared" ref="X58:X70" ca="1" si="19">IF(L58&lt;$Z$3,0,1)</f>
        <v>0</v>
      </c>
      <c r="Y58" s="63" t="e">
        <f t="shared" ca="1" si="18"/>
        <v>#REF!</v>
      </c>
      <c r="AA58" s="808" t="s">
        <v>510</v>
      </c>
    </row>
    <row r="59" spans="1:27" ht="51.75" thickBot="1" x14ac:dyDescent="0.25">
      <c r="A59" s="810"/>
      <c r="B59" s="812"/>
      <c r="C59" s="814"/>
      <c r="D59" s="814"/>
      <c r="E59" s="814"/>
      <c r="F59" s="829"/>
      <c r="G59" s="156" t="s">
        <v>178</v>
      </c>
      <c r="H59" s="156" t="s">
        <v>179</v>
      </c>
      <c r="I59" s="156" t="s">
        <v>180</v>
      </c>
      <c r="J59" s="209">
        <v>1</v>
      </c>
      <c r="K59" s="186">
        <v>40633</v>
      </c>
      <c r="L59" s="186">
        <v>40724</v>
      </c>
      <c r="M59" s="187">
        <f t="shared" si="12"/>
        <v>13</v>
      </c>
      <c r="N59" s="659" t="s">
        <v>530</v>
      </c>
      <c r="O59" s="188" t="e">
        <f>+#REF!</f>
        <v>#REF!</v>
      </c>
      <c r="P59" s="193" t="e">
        <f t="shared" si="13"/>
        <v>#REF!</v>
      </c>
      <c r="Q59" s="194" t="e">
        <f t="shared" si="14"/>
        <v>#REF!</v>
      </c>
      <c r="R59" s="194" t="e">
        <f t="shared" si="15"/>
        <v>#REF!</v>
      </c>
      <c r="S59" s="194" t="e">
        <f t="shared" si="16"/>
        <v>#REF!</v>
      </c>
      <c r="T59" s="189"/>
      <c r="U59" s="189"/>
      <c r="V59" s="190" t="e">
        <f>+#REF!</f>
        <v>#REF!</v>
      </c>
      <c r="W59" s="162" t="e">
        <f t="shared" si="17"/>
        <v>#REF!</v>
      </c>
      <c r="X59" s="162">
        <f t="shared" ca="1" si="19"/>
        <v>0</v>
      </c>
      <c r="Y59" s="73" t="e">
        <f t="shared" ca="1" si="18"/>
        <v>#REF!</v>
      </c>
      <c r="AA59" s="808"/>
    </row>
    <row r="60" spans="1:27" ht="64.5" thickBot="1" x14ac:dyDescent="0.25">
      <c r="A60" s="809">
        <v>14</v>
      </c>
      <c r="B60" s="811">
        <v>1102001</v>
      </c>
      <c r="C60" s="813" t="s">
        <v>181</v>
      </c>
      <c r="D60" s="813" t="s">
        <v>182</v>
      </c>
      <c r="E60" s="813" t="s">
        <v>183</v>
      </c>
      <c r="F60" s="195" t="s">
        <v>1054</v>
      </c>
      <c r="G60" s="195" t="s">
        <v>1055</v>
      </c>
      <c r="H60" s="195" t="s">
        <v>1056</v>
      </c>
      <c r="I60" s="195" t="s">
        <v>43</v>
      </c>
      <c r="J60" s="214">
        <v>1</v>
      </c>
      <c r="K60" s="198">
        <v>40384</v>
      </c>
      <c r="L60" s="198">
        <v>40617</v>
      </c>
      <c r="M60" s="182">
        <f t="shared" si="12"/>
        <v>33.285714285714285</v>
      </c>
      <c r="N60" s="395" t="s">
        <v>151</v>
      </c>
      <c r="O60" s="183" t="e">
        <f>+#REF!</f>
        <v>#REF!</v>
      </c>
      <c r="P60" s="191" t="e">
        <f t="shared" si="13"/>
        <v>#REF!</v>
      </c>
      <c r="Q60" s="192" t="e">
        <f t="shared" si="14"/>
        <v>#REF!</v>
      </c>
      <c r="R60" s="192" t="e">
        <f t="shared" si="15"/>
        <v>#REF!</v>
      </c>
      <c r="S60" s="192" t="e">
        <f t="shared" si="16"/>
        <v>#REF!</v>
      </c>
      <c r="T60" s="184"/>
      <c r="U60" s="184"/>
      <c r="V60" s="185" t="e">
        <f>+#REF!</f>
        <v>#REF!</v>
      </c>
      <c r="W60" s="163" t="e">
        <f t="shared" si="17"/>
        <v>#REF!</v>
      </c>
      <c r="X60" s="163">
        <f t="shared" ca="1" si="19"/>
        <v>0</v>
      </c>
      <c r="Y60" s="63" t="e">
        <f t="shared" ca="1" si="18"/>
        <v>#REF!</v>
      </c>
      <c r="AA60" s="808" t="s">
        <v>510</v>
      </c>
    </row>
    <row r="61" spans="1:27" ht="90" thickBot="1" x14ac:dyDescent="0.25">
      <c r="A61" s="810"/>
      <c r="B61" s="812"/>
      <c r="C61" s="814"/>
      <c r="D61" s="814"/>
      <c r="E61" s="814"/>
      <c r="F61" s="211" t="s">
        <v>1057</v>
      </c>
      <c r="G61" s="211" t="s">
        <v>1055</v>
      </c>
      <c r="H61" s="211" t="s">
        <v>1058</v>
      </c>
      <c r="I61" s="211" t="s">
        <v>43</v>
      </c>
      <c r="J61" s="215">
        <v>1</v>
      </c>
      <c r="K61" s="213">
        <v>40563</v>
      </c>
      <c r="L61" s="213">
        <v>40694</v>
      </c>
      <c r="M61" s="187">
        <f t="shared" si="12"/>
        <v>18.714285714285715</v>
      </c>
      <c r="N61" s="397" t="s">
        <v>151</v>
      </c>
      <c r="O61" s="188" t="e">
        <f>+#REF!</f>
        <v>#REF!</v>
      </c>
      <c r="P61" s="193" t="e">
        <f t="shared" si="13"/>
        <v>#REF!</v>
      </c>
      <c r="Q61" s="194" t="e">
        <f t="shared" si="14"/>
        <v>#REF!</v>
      </c>
      <c r="R61" s="194" t="e">
        <f t="shared" si="15"/>
        <v>#REF!</v>
      </c>
      <c r="S61" s="194" t="e">
        <f t="shared" si="16"/>
        <v>#REF!</v>
      </c>
      <c r="T61" s="189"/>
      <c r="U61" s="189"/>
      <c r="V61" s="190" t="e">
        <f>+#REF!</f>
        <v>#REF!</v>
      </c>
      <c r="W61" s="162" t="e">
        <f t="shared" si="17"/>
        <v>#REF!</v>
      </c>
      <c r="X61" s="162">
        <f t="shared" ca="1" si="19"/>
        <v>0</v>
      </c>
      <c r="Y61" s="73" t="e">
        <f t="shared" ca="1" si="18"/>
        <v>#REF!</v>
      </c>
      <c r="AA61" s="808"/>
    </row>
    <row r="62" spans="1:27" ht="90" thickBot="1" x14ac:dyDescent="0.25">
      <c r="A62" s="809">
        <v>15</v>
      </c>
      <c r="B62" s="811">
        <v>1102001</v>
      </c>
      <c r="C62" s="813" t="s">
        <v>184</v>
      </c>
      <c r="D62" s="813" t="s">
        <v>185</v>
      </c>
      <c r="E62" s="813" t="s">
        <v>186</v>
      </c>
      <c r="F62" s="195" t="s">
        <v>1059</v>
      </c>
      <c r="G62" s="195" t="s">
        <v>1060</v>
      </c>
      <c r="H62" s="195" t="s">
        <v>1058</v>
      </c>
      <c r="I62" s="195" t="s">
        <v>43</v>
      </c>
      <c r="J62" s="196">
        <v>1</v>
      </c>
      <c r="K62" s="198">
        <v>40575</v>
      </c>
      <c r="L62" s="198">
        <v>40694</v>
      </c>
      <c r="M62" s="182">
        <f t="shared" si="12"/>
        <v>17</v>
      </c>
      <c r="N62" s="395" t="s">
        <v>151</v>
      </c>
      <c r="O62" s="183" t="e">
        <f>+#REF!</f>
        <v>#REF!</v>
      </c>
      <c r="P62" s="191" t="e">
        <f t="shared" si="13"/>
        <v>#REF!</v>
      </c>
      <c r="Q62" s="192" t="e">
        <f t="shared" si="14"/>
        <v>#REF!</v>
      </c>
      <c r="R62" s="192" t="e">
        <f t="shared" si="15"/>
        <v>#REF!</v>
      </c>
      <c r="S62" s="192" t="e">
        <f t="shared" ref="S62:S73" si="20">IF($T$9&gt;=L62,M62,0)</f>
        <v>#REF!</v>
      </c>
      <c r="T62" s="184"/>
      <c r="U62" s="184"/>
      <c r="V62" s="185" t="e">
        <f>+#REF!</f>
        <v>#REF!</v>
      </c>
      <c r="W62" s="163" t="e">
        <f t="shared" si="17"/>
        <v>#REF!</v>
      </c>
      <c r="X62" s="163">
        <f t="shared" ca="1" si="19"/>
        <v>0</v>
      </c>
      <c r="Y62" s="63" t="e">
        <f t="shared" ca="1" si="18"/>
        <v>#REF!</v>
      </c>
      <c r="AA62" s="808" t="s">
        <v>510</v>
      </c>
    </row>
    <row r="63" spans="1:27" ht="39" thickBot="1" x14ac:dyDescent="0.25">
      <c r="A63" s="825"/>
      <c r="B63" s="826"/>
      <c r="C63" s="815"/>
      <c r="D63" s="815"/>
      <c r="E63" s="815"/>
      <c r="F63" s="823" t="s">
        <v>1061</v>
      </c>
      <c r="G63" s="823" t="s">
        <v>1062</v>
      </c>
      <c r="H63" s="166" t="s">
        <v>187</v>
      </c>
      <c r="I63" s="166" t="s">
        <v>72</v>
      </c>
      <c r="J63" s="167">
        <v>1</v>
      </c>
      <c r="K63" s="168">
        <v>40603</v>
      </c>
      <c r="L63" s="168">
        <v>40714</v>
      </c>
      <c r="M63" s="173">
        <f t="shared" ref="M63:M73" si="21">(L63-K63)/7</f>
        <v>15.857142857142858</v>
      </c>
      <c r="N63" s="396" t="s">
        <v>151</v>
      </c>
      <c r="O63" s="174" t="e">
        <f>+#REF!</f>
        <v>#REF!</v>
      </c>
      <c r="P63" s="175" t="e">
        <f t="shared" ref="P63:P73" si="22">IF(O63/J63&gt;1,1,+O63/J63)</f>
        <v>#REF!</v>
      </c>
      <c r="Q63" s="176" t="e">
        <f t="shared" ref="Q63:Q73" si="23">+M63*P63</f>
        <v>#REF!</v>
      </c>
      <c r="R63" s="176" t="e">
        <f t="shared" ref="R63:R73" si="24">IF(L63&lt;=$T$9,Q63,0)</f>
        <v>#REF!</v>
      </c>
      <c r="S63" s="176" t="e">
        <f t="shared" si="20"/>
        <v>#REF!</v>
      </c>
      <c r="T63" s="165"/>
      <c r="U63" s="165"/>
      <c r="V63" s="172" t="e">
        <f>+#REF!</f>
        <v>#REF!</v>
      </c>
      <c r="W63" s="20" t="e">
        <f t="shared" si="17"/>
        <v>#REF!</v>
      </c>
      <c r="X63" s="20">
        <f t="shared" ca="1" si="19"/>
        <v>0</v>
      </c>
      <c r="Y63" s="100" t="e">
        <f t="shared" ca="1" si="18"/>
        <v>#REF!</v>
      </c>
      <c r="AA63" s="808"/>
    </row>
    <row r="64" spans="1:27" ht="26.25" thickBot="1" x14ac:dyDescent="0.25">
      <c r="A64" s="810"/>
      <c r="B64" s="812"/>
      <c r="C64" s="814"/>
      <c r="D64" s="814"/>
      <c r="E64" s="814"/>
      <c r="F64" s="824"/>
      <c r="G64" s="824"/>
      <c r="H64" s="211" t="s">
        <v>188</v>
      </c>
      <c r="I64" s="211" t="s">
        <v>72</v>
      </c>
      <c r="J64" s="215">
        <v>1</v>
      </c>
      <c r="K64" s="213">
        <v>40603</v>
      </c>
      <c r="L64" s="213">
        <v>40714</v>
      </c>
      <c r="M64" s="187">
        <f t="shared" si="21"/>
        <v>15.857142857142858</v>
      </c>
      <c r="N64" s="397" t="s">
        <v>151</v>
      </c>
      <c r="O64" s="188" t="e">
        <f>+#REF!</f>
        <v>#REF!</v>
      </c>
      <c r="P64" s="193" t="e">
        <f t="shared" si="22"/>
        <v>#REF!</v>
      </c>
      <c r="Q64" s="194" t="e">
        <f t="shared" si="23"/>
        <v>#REF!</v>
      </c>
      <c r="R64" s="194" t="e">
        <f t="shared" si="24"/>
        <v>#REF!</v>
      </c>
      <c r="S64" s="194" t="e">
        <f t="shared" si="20"/>
        <v>#REF!</v>
      </c>
      <c r="T64" s="189"/>
      <c r="U64" s="189"/>
      <c r="V64" s="172" t="e">
        <f>+#REF!</f>
        <v>#REF!</v>
      </c>
      <c r="W64" s="162" t="e">
        <f t="shared" si="17"/>
        <v>#REF!</v>
      </c>
      <c r="X64" s="162">
        <f t="shared" ca="1" si="19"/>
        <v>0</v>
      </c>
      <c r="Y64" s="73" t="e">
        <f t="shared" ca="1" si="18"/>
        <v>#REF!</v>
      </c>
      <c r="AA64" s="808"/>
    </row>
    <row r="65" spans="1:27" ht="102.75" thickBot="1" x14ac:dyDescent="0.25">
      <c r="A65" s="809">
        <v>18</v>
      </c>
      <c r="B65" s="811">
        <v>1102001</v>
      </c>
      <c r="C65" s="813" t="s">
        <v>189</v>
      </c>
      <c r="D65" s="813" t="s">
        <v>1063</v>
      </c>
      <c r="E65" s="813" t="s">
        <v>190</v>
      </c>
      <c r="F65" s="195" t="s">
        <v>191</v>
      </c>
      <c r="G65" s="195" t="s">
        <v>192</v>
      </c>
      <c r="H65" s="195" t="s">
        <v>1064</v>
      </c>
      <c r="I65" s="195" t="s">
        <v>72</v>
      </c>
      <c r="J65" s="196">
        <v>1</v>
      </c>
      <c r="K65" s="198">
        <v>40575</v>
      </c>
      <c r="L65" s="198">
        <v>40663</v>
      </c>
      <c r="M65" s="182">
        <f t="shared" si="21"/>
        <v>12.571428571428571</v>
      </c>
      <c r="N65" s="395" t="s">
        <v>193</v>
      </c>
      <c r="O65" s="183" t="e">
        <f>+#REF!</f>
        <v>#REF!</v>
      </c>
      <c r="P65" s="191" t="e">
        <f t="shared" si="22"/>
        <v>#REF!</v>
      </c>
      <c r="Q65" s="192" t="e">
        <f t="shared" si="23"/>
        <v>#REF!</v>
      </c>
      <c r="R65" s="192" t="e">
        <f t="shared" si="24"/>
        <v>#REF!</v>
      </c>
      <c r="S65" s="192" t="e">
        <f t="shared" si="20"/>
        <v>#REF!</v>
      </c>
      <c r="T65" s="184"/>
      <c r="U65" s="184"/>
      <c r="V65" s="185" t="e">
        <f>+#REF!</f>
        <v>#REF!</v>
      </c>
      <c r="W65" s="163" t="e">
        <f t="shared" ref="W65:W73" si="25">IF(P65=100%,2,0)</f>
        <v>#REF!</v>
      </c>
      <c r="X65" s="163">
        <f t="shared" ca="1" si="19"/>
        <v>0</v>
      </c>
      <c r="Y65" s="63" t="e">
        <f t="shared" ref="Y65:Y73" ca="1" si="26">IF(W65+X65&gt;1,"CUMPLIDA",IF(X65=1,"EN TERMINO","VENCIDA"))</f>
        <v>#REF!</v>
      </c>
      <c r="AA65" s="808" t="s">
        <v>510</v>
      </c>
    </row>
    <row r="66" spans="1:27" ht="51.75" thickBot="1" x14ac:dyDescent="0.25">
      <c r="A66" s="825"/>
      <c r="B66" s="826"/>
      <c r="C66" s="815"/>
      <c r="D66" s="815"/>
      <c r="E66" s="815"/>
      <c r="F66" s="823" t="s">
        <v>1065</v>
      </c>
      <c r="G66" s="823" t="s">
        <v>1066</v>
      </c>
      <c r="H66" s="166" t="s">
        <v>1067</v>
      </c>
      <c r="I66" s="166" t="s">
        <v>43</v>
      </c>
      <c r="J66" s="170">
        <v>1</v>
      </c>
      <c r="K66" s="168">
        <v>40665</v>
      </c>
      <c r="L66" s="168">
        <v>40847</v>
      </c>
      <c r="M66" s="173">
        <f t="shared" si="21"/>
        <v>26</v>
      </c>
      <c r="N66" s="396" t="s">
        <v>193</v>
      </c>
      <c r="O66" s="174" t="e">
        <f>+#REF!</f>
        <v>#REF!</v>
      </c>
      <c r="P66" s="175" t="e">
        <f t="shared" si="22"/>
        <v>#REF!</v>
      </c>
      <c r="Q66" s="176" t="e">
        <f t="shared" si="23"/>
        <v>#REF!</v>
      </c>
      <c r="R66" s="176" t="e">
        <f t="shared" si="24"/>
        <v>#REF!</v>
      </c>
      <c r="S66" s="176" t="e">
        <f t="shared" si="20"/>
        <v>#REF!</v>
      </c>
      <c r="T66" s="165"/>
      <c r="U66" s="165"/>
      <c r="V66" s="172" t="e">
        <f>+#REF!</f>
        <v>#REF!</v>
      </c>
      <c r="W66" s="20" t="e">
        <f t="shared" si="25"/>
        <v>#REF!</v>
      </c>
      <c r="X66" s="20">
        <f t="shared" ca="1" si="19"/>
        <v>0</v>
      </c>
      <c r="Y66" s="100" t="e">
        <f t="shared" ca="1" si="26"/>
        <v>#REF!</v>
      </c>
      <c r="AA66" s="808"/>
    </row>
    <row r="67" spans="1:27" ht="51.75" thickBot="1" x14ac:dyDescent="0.25">
      <c r="A67" s="810"/>
      <c r="B67" s="812"/>
      <c r="C67" s="814"/>
      <c r="D67" s="814"/>
      <c r="E67" s="814"/>
      <c r="F67" s="824"/>
      <c r="G67" s="824"/>
      <c r="H67" s="211" t="s">
        <v>194</v>
      </c>
      <c r="I67" s="211" t="s">
        <v>43</v>
      </c>
      <c r="J67" s="212">
        <v>1</v>
      </c>
      <c r="K67" s="213">
        <v>40756</v>
      </c>
      <c r="L67" s="213">
        <v>40847</v>
      </c>
      <c r="M67" s="187">
        <f t="shared" si="21"/>
        <v>13</v>
      </c>
      <c r="N67" s="397" t="s">
        <v>193</v>
      </c>
      <c r="O67" s="188" t="e">
        <f>+#REF!</f>
        <v>#REF!</v>
      </c>
      <c r="P67" s="193" t="e">
        <f t="shared" si="22"/>
        <v>#REF!</v>
      </c>
      <c r="Q67" s="194" t="e">
        <f t="shared" si="23"/>
        <v>#REF!</v>
      </c>
      <c r="R67" s="194" t="e">
        <f t="shared" si="24"/>
        <v>#REF!</v>
      </c>
      <c r="S67" s="194" t="e">
        <f t="shared" si="20"/>
        <v>#REF!</v>
      </c>
      <c r="T67" s="189"/>
      <c r="U67" s="189"/>
      <c r="V67" s="172" t="e">
        <f>+#REF!</f>
        <v>#REF!</v>
      </c>
      <c r="W67" s="162" t="e">
        <f t="shared" si="25"/>
        <v>#REF!</v>
      </c>
      <c r="X67" s="162">
        <f t="shared" ca="1" si="19"/>
        <v>0</v>
      </c>
      <c r="Y67" s="73" t="e">
        <f t="shared" ca="1" si="26"/>
        <v>#REF!</v>
      </c>
      <c r="AA67" s="808"/>
    </row>
    <row r="68" spans="1:27" ht="128.25" thickBot="1" x14ac:dyDescent="0.25">
      <c r="A68" s="809">
        <v>19</v>
      </c>
      <c r="B68" s="811">
        <v>2202001</v>
      </c>
      <c r="C68" s="813" t="s">
        <v>1068</v>
      </c>
      <c r="D68" s="813" t="s">
        <v>195</v>
      </c>
      <c r="E68" s="813" t="s">
        <v>196</v>
      </c>
      <c r="F68" s="822" t="s">
        <v>197</v>
      </c>
      <c r="G68" s="822" t="s">
        <v>198</v>
      </c>
      <c r="H68" s="195" t="s">
        <v>199</v>
      </c>
      <c r="I68" s="195" t="s">
        <v>72</v>
      </c>
      <c r="J68" s="210">
        <v>1</v>
      </c>
      <c r="K68" s="198">
        <v>40392</v>
      </c>
      <c r="L68" s="198">
        <v>40694</v>
      </c>
      <c r="M68" s="182">
        <f t="shared" si="21"/>
        <v>43.142857142857146</v>
      </c>
      <c r="N68" s="395" t="s">
        <v>151</v>
      </c>
      <c r="O68" s="183" t="e">
        <f>+#REF!</f>
        <v>#REF!</v>
      </c>
      <c r="P68" s="191" t="e">
        <f t="shared" si="22"/>
        <v>#REF!</v>
      </c>
      <c r="Q68" s="192" t="e">
        <f t="shared" si="23"/>
        <v>#REF!</v>
      </c>
      <c r="R68" s="192" t="e">
        <f t="shared" si="24"/>
        <v>#REF!</v>
      </c>
      <c r="S68" s="192" t="e">
        <f t="shared" si="20"/>
        <v>#REF!</v>
      </c>
      <c r="T68" s="184"/>
      <c r="U68" s="184"/>
      <c r="V68" s="185" t="e">
        <f>+#REF!</f>
        <v>#REF!</v>
      </c>
      <c r="W68" s="163" t="e">
        <f t="shared" si="25"/>
        <v>#REF!</v>
      </c>
      <c r="X68" s="163">
        <f t="shared" ca="1" si="19"/>
        <v>0</v>
      </c>
      <c r="Y68" s="63" t="e">
        <f t="shared" ca="1" si="26"/>
        <v>#REF!</v>
      </c>
      <c r="AA68" s="808" t="s">
        <v>510</v>
      </c>
    </row>
    <row r="69" spans="1:27" ht="115.5" thickBot="1" x14ac:dyDescent="0.25">
      <c r="A69" s="825"/>
      <c r="B69" s="826"/>
      <c r="C69" s="815"/>
      <c r="D69" s="815"/>
      <c r="E69" s="815"/>
      <c r="F69" s="823"/>
      <c r="G69" s="823"/>
      <c r="H69" s="166" t="s">
        <v>200</v>
      </c>
      <c r="I69" s="166" t="s">
        <v>72</v>
      </c>
      <c r="J69" s="170">
        <v>1</v>
      </c>
      <c r="K69" s="168">
        <v>40422</v>
      </c>
      <c r="L69" s="168">
        <v>40694</v>
      </c>
      <c r="M69" s="173">
        <f t="shared" si="21"/>
        <v>38.857142857142854</v>
      </c>
      <c r="N69" s="396" t="s">
        <v>151</v>
      </c>
      <c r="O69" s="174" t="e">
        <f>+#REF!</f>
        <v>#REF!</v>
      </c>
      <c r="P69" s="175" t="e">
        <f t="shared" si="22"/>
        <v>#REF!</v>
      </c>
      <c r="Q69" s="176" t="e">
        <f t="shared" si="23"/>
        <v>#REF!</v>
      </c>
      <c r="R69" s="176" t="e">
        <f t="shared" si="24"/>
        <v>#REF!</v>
      </c>
      <c r="S69" s="176" t="e">
        <f t="shared" si="20"/>
        <v>#REF!</v>
      </c>
      <c r="T69" s="165"/>
      <c r="U69" s="165"/>
      <c r="V69" s="172" t="e">
        <f>+#REF!</f>
        <v>#REF!</v>
      </c>
      <c r="W69" s="20" t="e">
        <f t="shared" si="25"/>
        <v>#REF!</v>
      </c>
      <c r="X69" s="20">
        <f t="shared" ca="1" si="19"/>
        <v>0</v>
      </c>
      <c r="Y69" s="100" t="e">
        <f t="shared" ca="1" si="26"/>
        <v>#REF!</v>
      </c>
      <c r="AA69" s="808"/>
    </row>
    <row r="70" spans="1:27" ht="77.25" thickBot="1" x14ac:dyDescent="0.25">
      <c r="A70" s="810"/>
      <c r="B70" s="812"/>
      <c r="C70" s="814"/>
      <c r="D70" s="814"/>
      <c r="E70" s="814"/>
      <c r="F70" s="824"/>
      <c r="G70" s="824"/>
      <c r="H70" s="211" t="s">
        <v>1069</v>
      </c>
      <c r="I70" s="211" t="s">
        <v>211</v>
      </c>
      <c r="J70" s="216">
        <v>1</v>
      </c>
      <c r="K70" s="213">
        <v>40695</v>
      </c>
      <c r="L70" s="213">
        <v>40755</v>
      </c>
      <c r="M70" s="187">
        <f t="shared" si="21"/>
        <v>8.5714285714285712</v>
      </c>
      <c r="N70" s="397" t="s">
        <v>151</v>
      </c>
      <c r="O70" s="239" t="e">
        <f>+#REF!</f>
        <v>#REF!</v>
      </c>
      <c r="P70" s="193" t="e">
        <f t="shared" si="22"/>
        <v>#REF!</v>
      </c>
      <c r="Q70" s="194" t="e">
        <f t="shared" si="23"/>
        <v>#REF!</v>
      </c>
      <c r="R70" s="194" t="e">
        <f t="shared" si="24"/>
        <v>#REF!</v>
      </c>
      <c r="S70" s="194" t="e">
        <f t="shared" si="20"/>
        <v>#REF!</v>
      </c>
      <c r="T70" s="189"/>
      <c r="U70" s="189"/>
      <c r="V70" s="190" t="e">
        <f>+#REF!</f>
        <v>#REF!</v>
      </c>
      <c r="W70" s="162" t="e">
        <f t="shared" si="25"/>
        <v>#REF!</v>
      </c>
      <c r="X70" s="162">
        <f t="shared" ca="1" si="19"/>
        <v>0</v>
      </c>
      <c r="Y70" s="73" t="e">
        <f t="shared" ca="1" si="26"/>
        <v>#REF!</v>
      </c>
      <c r="AA70" s="808"/>
    </row>
    <row r="71" spans="1:27" ht="115.5" thickBot="1" x14ac:dyDescent="0.25">
      <c r="A71" s="816">
        <v>38</v>
      </c>
      <c r="B71" s="819">
        <v>1404004</v>
      </c>
      <c r="C71" s="830" t="s">
        <v>214</v>
      </c>
      <c r="D71" s="833" t="s">
        <v>210</v>
      </c>
      <c r="E71" s="833" t="s">
        <v>213</v>
      </c>
      <c r="F71" s="827" t="s">
        <v>1084</v>
      </c>
      <c r="G71" s="256" t="s">
        <v>215</v>
      </c>
      <c r="H71" s="151" t="s">
        <v>1181</v>
      </c>
      <c r="I71" s="151" t="s">
        <v>72</v>
      </c>
      <c r="J71" s="153">
        <v>1</v>
      </c>
      <c r="K71" s="181">
        <v>40575</v>
      </c>
      <c r="L71" s="181">
        <v>40633</v>
      </c>
      <c r="M71" s="182">
        <f t="shared" si="21"/>
        <v>8.2857142857142865</v>
      </c>
      <c r="N71" s="834" t="s">
        <v>216</v>
      </c>
      <c r="O71" s="183" t="e">
        <f>+#REF!</f>
        <v>#REF!</v>
      </c>
      <c r="P71" s="191" t="e">
        <f t="shared" si="22"/>
        <v>#REF!</v>
      </c>
      <c r="Q71" s="192" t="e">
        <f t="shared" si="23"/>
        <v>#REF!</v>
      </c>
      <c r="R71" s="192" t="e">
        <f t="shared" si="24"/>
        <v>#REF!</v>
      </c>
      <c r="S71" s="192" t="e">
        <f t="shared" si="20"/>
        <v>#REF!</v>
      </c>
      <c r="T71" s="184"/>
      <c r="U71" s="184"/>
      <c r="V71" s="185" t="e">
        <f>+#REF!</f>
        <v>#REF!</v>
      </c>
      <c r="W71" s="163" t="e">
        <f t="shared" si="25"/>
        <v>#REF!</v>
      </c>
      <c r="X71" s="163">
        <f t="shared" ref="X71:X77" ca="1" si="27">IF(L71&lt;$Z$3,0,1)</f>
        <v>0</v>
      </c>
      <c r="Y71" s="63" t="e">
        <f t="shared" ca="1" si="26"/>
        <v>#REF!</v>
      </c>
      <c r="AA71" s="808" t="s">
        <v>510</v>
      </c>
    </row>
    <row r="72" spans="1:27" ht="90" thickBot="1" x14ac:dyDescent="0.25">
      <c r="A72" s="817"/>
      <c r="B72" s="820"/>
      <c r="C72" s="831"/>
      <c r="D72" s="831"/>
      <c r="E72" s="831"/>
      <c r="F72" s="828"/>
      <c r="G72" s="34" t="s">
        <v>217</v>
      </c>
      <c r="H72" s="34" t="s">
        <v>218</v>
      </c>
      <c r="I72" s="34" t="s">
        <v>219</v>
      </c>
      <c r="J72" s="35">
        <v>1</v>
      </c>
      <c r="K72" s="164">
        <v>40634</v>
      </c>
      <c r="L72" s="164">
        <v>40663</v>
      </c>
      <c r="M72" s="173">
        <f t="shared" si="21"/>
        <v>4.1428571428571432</v>
      </c>
      <c r="N72" s="835"/>
      <c r="O72" s="174" t="e">
        <f>+#REF!</f>
        <v>#REF!</v>
      </c>
      <c r="P72" s="175" t="e">
        <f t="shared" si="22"/>
        <v>#REF!</v>
      </c>
      <c r="Q72" s="176" t="e">
        <f t="shared" si="23"/>
        <v>#REF!</v>
      </c>
      <c r="R72" s="176" t="e">
        <f t="shared" si="24"/>
        <v>#REF!</v>
      </c>
      <c r="S72" s="176" t="e">
        <f t="shared" si="20"/>
        <v>#REF!</v>
      </c>
      <c r="T72" s="165"/>
      <c r="U72" s="165"/>
      <c r="V72" s="172" t="e">
        <f>+#REF!</f>
        <v>#REF!</v>
      </c>
      <c r="W72" s="20" t="e">
        <f t="shared" si="25"/>
        <v>#REF!</v>
      </c>
      <c r="X72" s="20">
        <f t="shared" ca="1" si="27"/>
        <v>0</v>
      </c>
      <c r="Y72" s="100" t="e">
        <f t="shared" ca="1" si="26"/>
        <v>#REF!</v>
      </c>
      <c r="AA72" s="808"/>
    </row>
    <row r="73" spans="1:27" ht="90" thickBot="1" x14ac:dyDescent="0.25">
      <c r="A73" s="818"/>
      <c r="B73" s="821"/>
      <c r="C73" s="832"/>
      <c r="D73" s="832"/>
      <c r="E73" s="832"/>
      <c r="F73" s="829"/>
      <c r="G73" s="156" t="s">
        <v>220</v>
      </c>
      <c r="H73" s="156" t="s">
        <v>1085</v>
      </c>
      <c r="I73" s="156" t="s">
        <v>212</v>
      </c>
      <c r="J73" s="157">
        <v>1</v>
      </c>
      <c r="K73" s="186">
        <v>40664</v>
      </c>
      <c r="L73" s="186">
        <v>40754</v>
      </c>
      <c r="M73" s="187">
        <f t="shared" si="21"/>
        <v>12.857142857142858</v>
      </c>
      <c r="N73" s="836"/>
      <c r="O73" s="188" t="e">
        <f>+#REF!</f>
        <v>#REF!</v>
      </c>
      <c r="P73" s="193" t="e">
        <f t="shared" si="22"/>
        <v>#REF!</v>
      </c>
      <c r="Q73" s="194" t="e">
        <f t="shared" si="23"/>
        <v>#REF!</v>
      </c>
      <c r="R73" s="194" t="e">
        <f t="shared" si="24"/>
        <v>#REF!</v>
      </c>
      <c r="S73" s="194" t="e">
        <f t="shared" si="20"/>
        <v>#REF!</v>
      </c>
      <c r="T73" s="189"/>
      <c r="U73" s="189"/>
      <c r="V73" s="190" t="e">
        <f>+#REF!</f>
        <v>#REF!</v>
      </c>
      <c r="W73" s="162" t="e">
        <f t="shared" si="25"/>
        <v>#REF!</v>
      </c>
      <c r="X73" s="162">
        <f t="shared" ca="1" si="27"/>
        <v>0</v>
      </c>
      <c r="Y73" s="73" t="e">
        <f t="shared" ca="1" si="26"/>
        <v>#REF!</v>
      </c>
      <c r="AA73" s="808"/>
    </row>
    <row r="74" spans="1:27" ht="141" thickBot="1" x14ac:dyDescent="0.25">
      <c r="A74" s="809">
        <v>45</v>
      </c>
      <c r="B74" s="811">
        <v>2202001</v>
      </c>
      <c r="C74" s="813" t="s">
        <v>221</v>
      </c>
      <c r="D74" s="813" t="s">
        <v>222</v>
      </c>
      <c r="E74" s="813" t="s">
        <v>223</v>
      </c>
      <c r="F74" s="195" t="s">
        <v>1086</v>
      </c>
      <c r="G74" s="195" t="s">
        <v>1087</v>
      </c>
      <c r="H74" s="195" t="s">
        <v>224</v>
      </c>
      <c r="I74" s="195" t="s">
        <v>43</v>
      </c>
      <c r="J74" s="196">
        <v>4</v>
      </c>
      <c r="K74" s="198">
        <v>40452</v>
      </c>
      <c r="L74" s="198">
        <v>40724</v>
      </c>
      <c r="M74" s="182">
        <f>(L74-K74)/7</f>
        <v>38.857142857142854</v>
      </c>
      <c r="N74" s="658" t="s">
        <v>1088</v>
      </c>
      <c r="O74" s="183" t="e">
        <f>+#REF!</f>
        <v>#REF!</v>
      </c>
      <c r="P74" s="191" t="e">
        <f>IF(O74/J74&gt;1,1,+O74/J74)</f>
        <v>#REF!</v>
      </c>
      <c r="Q74" s="192" t="e">
        <f>+M74*P74</f>
        <v>#REF!</v>
      </c>
      <c r="R74" s="192" t="e">
        <f>IF(L74&lt;=$T$9,Q74,0)</f>
        <v>#REF!</v>
      </c>
      <c r="S74" s="192" t="e">
        <f>IF($T$9&gt;=L74,M74,0)</f>
        <v>#REF!</v>
      </c>
      <c r="T74" s="184"/>
      <c r="U74" s="184"/>
      <c r="V74" s="185" t="e">
        <f>+#REF!</f>
        <v>#REF!</v>
      </c>
      <c r="W74" s="163" t="e">
        <f>IF(P74=100%,2,0)</f>
        <v>#REF!</v>
      </c>
      <c r="X74" s="163">
        <f t="shared" ca="1" si="27"/>
        <v>0</v>
      </c>
      <c r="Y74" s="63" t="e">
        <f ca="1">IF(W74+X74&gt;1,"CUMPLIDA",IF(X74=1,"EN TERMINO","VENCIDA"))</f>
        <v>#REF!</v>
      </c>
      <c r="AA74" s="808" t="s">
        <v>510</v>
      </c>
    </row>
    <row r="75" spans="1:27" ht="179.25" thickBot="1" x14ac:dyDescent="0.25">
      <c r="A75" s="810"/>
      <c r="B75" s="812"/>
      <c r="C75" s="814"/>
      <c r="D75" s="814"/>
      <c r="E75" s="814"/>
      <c r="F75" s="211" t="s">
        <v>1089</v>
      </c>
      <c r="G75" s="211" t="s">
        <v>1090</v>
      </c>
      <c r="H75" s="211" t="s">
        <v>1091</v>
      </c>
      <c r="I75" s="211" t="s">
        <v>72</v>
      </c>
      <c r="J75" s="215">
        <v>1</v>
      </c>
      <c r="K75" s="213">
        <v>40548</v>
      </c>
      <c r="L75" s="213">
        <v>40724</v>
      </c>
      <c r="M75" s="187">
        <f>(L75-K75)/7</f>
        <v>25.142857142857142</v>
      </c>
      <c r="N75" s="659" t="s">
        <v>1092</v>
      </c>
      <c r="O75" s="188" t="e">
        <f>+#REF!</f>
        <v>#REF!</v>
      </c>
      <c r="P75" s="193" t="e">
        <f>IF(O75/J75&gt;1,1,+O75/J75)</f>
        <v>#REF!</v>
      </c>
      <c r="Q75" s="194" t="e">
        <f>+M75*P75</f>
        <v>#REF!</v>
      </c>
      <c r="R75" s="194" t="e">
        <f>IF(L75&lt;=$T$9,Q75,0)</f>
        <v>#REF!</v>
      </c>
      <c r="S75" s="194" t="e">
        <f>IF($T$9&gt;=L75,M75,0)</f>
        <v>#REF!</v>
      </c>
      <c r="T75" s="189"/>
      <c r="U75" s="189"/>
      <c r="V75" s="190" t="e">
        <f>+#REF!</f>
        <v>#REF!</v>
      </c>
      <c r="W75" s="162" t="e">
        <f>IF(P75=100%,2,0)</f>
        <v>#REF!</v>
      </c>
      <c r="X75" s="162">
        <f t="shared" ca="1" si="27"/>
        <v>0</v>
      </c>
      <c r="Y75" s="73" t="e">
        <f ca="1">IF(W75+X75&gt;1,"CUMPLIDA",IF(X75=1,"EN TERMINO","VENCIDA"))</f>
        <v>#REF!</v>
      </c>
      <c r="AA75" s="808"/>
    </row>
    <row r="76" spans="1:27" ht="153.75" thickBot="1" x14ac:dyDescent="0.25">
      <c r="A76" s="809">
        <v>48</v>
      </c>
      <c r="B76" s="811">
        <v>1102001</v>
      </c>
      <c r="C76" s="813" t="s">
        <v>226</v>
      </c>
      <c r="D76" s="813" t="s">
        <v>227</v>
      </c>
      <c r="E76" s="813" t="s">
        <v>228</v>
      </c>
      <c r="F76" s="195" t="s">
        <v>1093</v>
      </c>
      <c r="G76" s="195" t="s">
        <v>1094</v>
      </c>
      <c r="H76" s="195" t="s">
        <v>1095</v>
      </c>
      <c r="I76" s="195" t="s">
        <v>64</v>
      </c>
      <c r="J76" s="196">
        <v>1</v>
      </c>
      <c r="K76" s="198">
        <v>40575</v>
      </c>
      <c r="L76" s="198">
        <v>40939</v>
      </c>
      <c r="M76" s="182">
        <f>(L76-K76)/7</f>
        <v>52</v>
      </c>
      <c r="N76" s="658" t="s">
        <v>1096</v>
      </c>
      <c r="O76" s="183" t="e">
        <f>+#REF!</f>
        <v>#REF!</v>
      </c>
      <c r="P76" s="191" t="e">
        <f>IF(O76/J76&gt;1,1,+O76/J76)</f>
        <v>#REF!</v>
      </c>
      <c r="Q76" s="192" t="e">
        <f>+M76*P76</f>
        <v>#REF!</v>
      </c>
      <c r="R76" s="192" t="e">
        <f>IF(L76&lt;=$T$9,Q76,0)</f>
        <v>#REF!</v>
      </c>
      <c r="S76" s="192" t="e">
        <f>IF($T$9&gt;=L76,M76,0)</f>
        <v>#REF!</v>
      </c>
      <c r="T76" s="184"/>
      <c r="U76" s="184"/>
      <c r="V76" s="172" t="e">
        <f>+#REF!</f>
        <v>#REF!</v>
      </c>
      <c r="W76" s="163" t="e">
        <f>IF(P76=100%,2,0)</f>
        <v>#REF!</v>
      </c>
      <c r="X76" s="163">
        <f t="shared" ca="1" si="27"/>
        <v>0</v>
      </c>
      <c r="Y76" s="63" t="e">
        <f ca="1">IF(W76+X76&gt;1,"CUMPLIDA",IF(X76=1,"EN TERMINO","VENCIDA"))</f>
        <v>#REF!</v>
      </c>
      <c r="AA76" s="808" t="s">
        <v>510</v>
      </c>
    </row>
    <row r="77" spans="1:27" ht="102.75" thickBot="1" x14ac:dyDescent="0.25">
      <c r="A77" s="810"/>
      <c r="B77" s="812"/>
      <c r="C77" s="814"/>
      <c r="D77" s="814"/>
      <c r="E77" s="814"/>
      <c r="F77" s="211" t="s">
        <v>1097</v>
      </c>
      <c r="G77" s="211" t="s">
        <v>229</v>
      </c>
      <c r="H77" s="211" t="s">
        <v>1098</v>
      </c>
      <c r="I77" s="211" t="s">
        <v>64</v>
      </c>
      <c r="J77" s="215">
        <v>1</v>
      </c>
      <c r="K77" s="213">
        <v>40575</v>
      </c>
      <c r="L77" s="213">
        <v>40939</v>
      </c>
      <c r="M77" s="187">
        <f>(L77-K77)/7</f>
        <v>52</v>
      </c>
      <c r="N77" s="659" t="s">
        <v>1096</v>
      </c>
      <c r="O77" s="188" t="e">
        <f>+#REF!</f>
        <v>#REF!</v>
      </c>
      <c r="P77" s="193" t="e">
        <f>IF(O77/J77&gt;1,1,+O77/J77)</f>
        <v>#REF!</v>
      </c>
      <c r="Q77" s="194" t="e">
        <f>+M77*P77</f>
        <v>#REF!</v>
      </c>
      <c r="R77" s="194" t="e">
        <f>IF(L77&lt;=$T$9,Q77,0)</f>
        <v>#REF!</v>
      </c>
      <c r="S77" s="194" t="e">
        <f>IF($T$9&gt;=L77,M77,0)</f>
        <v>#REF!</v>
      </c>
      <c r="T77" s="189"/>
      <c r="U77" s="189"/>
      <c r="V77" s="172" t="e">
        <f>+#REF!</f>
        <v>#REF!</v>
      </c>
      <c r="W77" s="162" t="e">
        <f>IF(P77=100%,2,0)</f>
        <v>#REF!</v>
      </c>
      <c r="X77" s="162">
        <f t="shared" ca="1" si="27"/>
        <v>0</v>
      </c>
      <c r="Y77" s="73" t="e">
        <f ca="1">IF(W77+X77&gt;1,"CUMPLIDA",IF(X77=1,"EN TERMINO","VENCIDA"))</f>
        <v>#REF!</v>
      </c>
      <c r="AA77" s="808"/>
    </row>
    <row r="78" spans="1:27" ht="13.5" customHeight="1" thickBot="1" x14ac:dyDescent="0.25">
      <c r="A78" s="502" t="s">
        <v>1016</v>
      </c>
      <c r="B78" s="644"/>
      <c r="C78" s="645"/>
      <c r="D78" s="577"/>
      <c r="E78" s="577"/>
      <c r="F78" s="577"/>
      <c r="G78" s="577"/>
      <c r="H78" s="577"/>
      <c r="I78" s="577"/>
      <c r="J78" s="577"/>
      <c r="K78" s="577"/>
      <c r="L78" s="577"/>
      <c r="M78" s="576"/>
      <c r="N78" s="577"/>
      <c r="O78" s="578"/>
      <c r="P78" s="646"/>
      <c r="Q78" s="646"/>
      <c r="R78" s="646"/>
      <c r="S78" s="646"/>
      <c r="T78" s="565"/>
      <c r="U78" s="565"/>
      <c r="V78" s="566"/>
      <c r="AA78" s="391"/>
    </row>
    <row r="79" spans="1:27" ht="237" thickBot="1" x14ac:dyDescent="0.25">
      <c r="A79" s="259">
        <v>1</v>
      </c>
      <c r="B79" s="579"/>
      <c r="C79" s="580" t="s">
        <v>691</v>
      </c>
      <c r="D79" s="580" t="s">
        <v>692</v>
      </c>
      <c r="E79" s="580" t="s">
        <v>693</v>
      </c>
      <c r="F79" s="90" t="s">
        <v>694</v>
      </c>
      <c r="G79" s="262" t="s">
        <v>695</v>
      </c>
      <c r="H79" s="262" t="s">
        <v>696</v>
      </c>
      <c r="I79" s="262" t="s">
        <v>697</v>
      </c>
      <c r="J79" s="467">
        <v>1</v>
      </c>
      <c r="K79" s="581">
        <v>41121</v>
      </c>
      <c r="L79" s="582">
        <v>41425</v>
      </c>
      <c r="M79" s="81">
        <f t="shared" ref="M79:M94" si="28">(+L79-K79)/7</f>
        <v>43.428571428571431</v>
      </c>
      <c r="N79" s="583" t="s">
        <v>698</v>
      </c>
      <c r="O79" s="584" t="e">
        <f>+#REF!</f>
        <v>#REF!</v>
      </c>
      <c r="P79" s="203" t="e">
        <f t="shared" ref="P79:P142" si="29">IF(O79/J79&gt;1,1,+O79/J79)</f>
        <v>#REF!</v>
      </c>
      <c r="Q79" s="204" t="e">
        <f t="shared" ref="Q79:Q142" si="30">+M79*P79</f>
        <v>#REF!</v>
      </c>
      <c r="R79" s="204" t="e">
        <f t="shared" ref="R79:R142" si="31">IF(L79&lt;=$T$9,Q79,0)</f>
        <v>#REF!</v>
      </c>
      <c r="S79" s="204" t="e">
        <f t="shared" ref="S79:S142" si="32">IF($T$9&gt;=L79,M79,0)</f>
        <v>#REF!</v>
      </c>
      <c r="T79" s="224"/>
      <c r="U79" s="224"/>
      <c r="V79" s="234" t="e">
        <f>+#REF!</f>
        <v>#REF!</v>
      </c>
      <c r="W79" s="207" t="e">
        <f t="shared" ref="W79:W142" si="33">IF(P79=100%,2,0)</f>
        <v>#REF!</v>
      </c>
      <c r="X79" s="207">
        <f t="shared" ref="X79:X142" ca="1" si="34">IF(L79&lt;$Z$3,0,1)</f>
        <v>0</v>
      </c>
      <c r="Y79" s="86" t="e">
        <f t="shared" ref="Y79:Y142" ca="1" si="35">IF(W79+X79&gt;1,"CUMPLIDA",IF(X79=1,"EN TERMINO","VENCIDA"))</f>
        <v>#REF!</v>
      </c>
      <c r="AA79" s="394"/>
    </row>
    <row r="80" spans="1:27" ht="409.6" thickBot="1" x14ac:dyDescent="0.25">
      <c r="A80" s="259">
        <v>2</v>
      </c>
      <c r="B80" s="579"/>
      <c r="C80" s="580" t="s">
        <v>1182</v>
      </c>
      <c r="D80" s="580" t="s">
        <v>699</v>
      </c>
      <c r="E80" s="580" t="s">
        <v>1099</v>
      </c>
      <c r="F80" s="229" t="s">
        <v>1100</v>
      </c>
      <c r="G80" s="229" t="s">
        <v>1183</v>
      </c>
      <c r="H80" s="229" t="s">
        <v>700</v>
      </c>
      <c r="I80" s="229" t="s">
        <v>701</v>
      </c>
      <c r="J80" s="180">
        <v>1</v>
      </c>
      <c r="K80" s="585">
        <v>41090</v>
      </c>
      <c r="L80" s="585">
        <v>41455</v>
      </c>
      <c r="M80" s="81">
        <f t="shared" si="28"/>
        <v>52.142857142857146</v>
      </c>
      <c r="N80" s="586" t="s">
        <v>702</v>
      </c>
      <c r="O80" s="584" t="e">
        <f>+#REF!</f>
        <v>#REF!</v>
      </c>
      <c r="P80" s="587" t="e">
        <f t="shared" si="29"/>
        <v>#REF!</v>
      </c>
      <c r="Q80" s="81" t="e">
        <f t="shared" si="30"/>
        <v>#REF!</v>
      </c>
      <c r="R80" s="81" t="e">
        <f t="shared" si="31"/>
        <v>#REF!</v>
      </c>
      <c r="S80" s="81" t="e">
        <f t="shared" si="32"/>
        <v>#REF!</v>
      </c>
      <c r="T80" s="224"/>
      <c r="U80" s="224"/>
      <c r="V80" s="234" t="e">
        <f>+#REF!</f>
        <v>#REF!</v>
      </c>
      <c r="W80" s="207" t="e">
        <f t="shared" si="33"/>
        <v>#REF!</v>
      </c>
      <c r="X80" s="207">
        <f t="shared" ca="1" si="34"/>
        <v>0</v>
      </c>
      <c r="Y80" s="86" t="e">
        <f t="shared" ca="1" si="35"/>
        <v>#REF!</v>
      </c>
      <c r="AA80" s="394"/>
    </row>
    <row r="81" spans="1:27" ht="282" thickBot="1" x14ac:dyDescent="0.25">
      <c r="A81" s="259">
        <v>3</v>
      </c>
      <c r="B81" s="579"/>
      <c r="C81" s="580" t="s">
        <v>703</v>
      </c>
      <c r="D81" s="580" t="s">
        <v>704</v>
      </c>
      <c r="E81" s="580" t="s">
        <v>705</v>
      </c>
      <c r="F81" s="114" t="s">
        <v>706</v>
      </c>
      <c r="G81" s="114" t="s">
        <v>707</v>
      </c>
      <c r="H81" s="262" t="s">
        <v>708</v>
      </c>
      <c r="I81" s="262" t="s">
        <v>697</v>
      </c>
      <c r="J81" s="115">
        <v>1</v>
      </c>
      <c r="K81" s="581">
        <v>41121</v>
      </c>
      <c r="L81" s="582">
        <v>41425</v>
      </c>
      <c r="M81" s="81">
        <f t="shared" si="28"/>
        <v>43.428571428571431</v>
      </c>
      <c r="N81" s="583" t="s">
        <v>709</v>
      </c>
      <c r="O81" s="584" t="e">
        <f>+#REF!</f>
        <v>#REF!</v>
      </c>
      <c r="P81" s="587" t="e">
        <f t="shared" si="29"/>
        <v>#REF!</v>
      </c>
      <c r="Q81" s="81" t="e">
        <f t="shared" si="30"/>
        <v>#REF!</v>
      </c>
      <c r="R81" s="81" t="e">
        <f t="shared" si="31"/>
        <v>#REF!</v>
      </c>
      <c r="S81" s="81" t="e">
        <f t="shared" si="32"/>
        <v>#REF!</v>
      </c>
      <c r="T81" s="224"/>
      <c r="U81" s="224"/>
      <c r="V81" s="234" t="e">
        <f>+#REF!</f>
        <v>#REF!</v>
      </c>
      <c r="W81" s="207" t="e">
        <f t="shared" si="33"/>
        <v>#REF!</v>
      </c>
      <c r="X81" s="207">
        <f t="shared" ca="1" si="34"/>
        <v>0</v>
      </c>
      <c r="Y81" s="86" t="e">
        <f t="shared" ca="1" si="35"/>
        <v>#REF!</v>
      </c>
      <c r="AA81" s="394"/>
    </row>
    <row r="82" spans="1:27" ht="409.6" thickBot="1" x14ac:dyDescent="0.25">
      <c r="A82" s="259">
        <v>4</v>
      </c>
      <c r="B82" s="579"/>
      <c r="C82" s="580" t="s">
        <v>710</v>
      </c>
      <c r="D82" s="580" t="s">
        <v>711</v>
      </c>
      <c r="E82" s="580" t="s">
        <v>712</v>
      </c>
      <c r="F82" s="588" t="s">
        <v>1101</v>
      </c>
      <c r="G82" s="588" t="s">
        <v>1102</v>
      </c>
      <c r="H82" s="588" t="s">
        <v>713</v>
      </c>
      <c r="I82" s="114" t="s">
        <v>35</v>
      </c>
      <c r="J82" s="115">
        <v>1</v>
      </c>
      <c r="K82" s="581">
        <v>41121</v>
      </c>
      <c r="L82" s="582">
        <v>41425</v>
      </c>
      <c r="M82" s="116">
        <f t="shared" si="28"/>
        <v>43.428571428571431</v>
      </c>
      <c r="N82" s="643" t="s">
        <v>714</v>
      </c>
      <c r="O82" s="589" t="e">
        <f>+#REF!</f>
        <v>#REF!</v>
      </c>
      <c r="P82" s="587" t="e">
        <f t="shared" si="29"/>
        <v>#REF!</v>
      </c>
      <c r="Q82" s="81" t="e">
        <f t="shared" si="30"/>
        <v>#REF!</v>
      </c>
      <c r="R82" s="81" t="e">
        <f t="shared" si="31"/>
        <v>#REF!</v>
      </c>
      <c r="S82" s="81" t="e">
        <f t="shared" si="32"/>
        <v>#REF!</v>
      </c>
      <c r="T82" s="224"/>
      <c r="U82" s="224"/>
      <c r="V82" s="234" t="e">
        <f>+#REF!</f>
        <v>#REF!</v>
      </c>
      <c r="W82" s="207" t="e">
        <f t="shared" si="33"/>
        <v>#REF!</v>
      </c>
      <c r="X82" s="207">
        <f t="shared" ca="1" si="34"/>
        <v>0</v>
      </c>
      <c r="Y82" s="86" t="e">
        <f t="shared" ca="1" si="35"/>
        <v>#REF!</v>
      </c>
      <c r="AA82" s="394"/>
    </row>
    <row r="83" spans="1:27" ht="90.75" thickBot="1" x14ac:dyDescent="0.25">
      <c r="A83" s="590">
        <v>5</v>
      </c>
      <c r="B83" s="579"/>
      <c r="C83" s="580" t="s">
        <v>715</v>
      </c>
      <c r="D83" s="580" t="s">
        <v>716</v>
      </c>
      <c r="E83" s="580" t="s">
        <v>717</v>
      </c>
      <c r="F83" s="229" t="s">
        <v>718</v>
      </c>
      <c r="G83" s="229" t="s">
        <v>1103</v>
      </c>
      <c r="H83" s="229" t="s">
        <v>1104</v>
      </c>
      <c r="I83" s="229" t="s">
        <v>719</v>
      </c>
      <c r="J83" s="180">
        <v>1</v>
      </c>
      <c r="K83" s="585">
        <v>41061</v>
      </c>
      <c r="L83" s="585">
        <v>41274</v>
      </c>
      <c r="M83" s="81">
        <f t="shared" si="28"/>
        <v>30.428571428571427</v>
      </c>
      <c r="N83" s="126" t="s">
        <v>720</v>
      </c>
      <c r="O83" s="584" t="e">
        <f>+#REF!</f>
        <v>#REF!</v>
      </c>
      <c r="P83" s="587" t="e">
        <f t="shared" si="29"/>
        <v>#REF!</v>
      </c>
      <c r="Q83" s="81" t="e">
        <f t="shared" si="30"/>
        <v>#REF!</v>
      </c>
      <c r="R83" s="81" t="e">
        <f t="shared" si="31"/>
        <v>#REF!</v>
      </c>
      <c r="S83" s="81" t="e">
        <f t="shared" si="32"/>
        <v>#REF!</v>
      </c>
      <c r="T83" s="224"/>
      <c r="U83" s="224"/>
      <c r="V83" s="234" t="e">
        <f>+#REF!</f>
        <v>#REF!</v>
      </c>
      <c r="W83" s="207" t="e">
        <f t="shared" si="33"/>
        <v>#REF!</v>
      </c>
      <c r="X83" s="207">
        <f t="shared" ca="1" si="34"/>
        <v>0</v>
      </c>
      <c r="Y83" s="86" t="e">
        <f t="shared" ca="1" si="35"/>
        <v>#REF!</v>
      </c>
      <c r="AA83" s="394"/>
    </row>
    <row r="84" spans="1:27" ht="147" thickBot="1" x14ac:dyDescent="0.25">
      <c r="A84" s="590">
        <v>6</v>
      </c>
      <c r="B84" s="579"/>
      <c r="C84" s="580" t="s">
        <v>1184</v>
      </c>
      <c r="D84" s="580" t="s">
        <v>721</v>
      </c>
      <c r="E84" s="580" t="s">
        <v>722</v>
      </c>
      <c r="F84" s="114" t="s">
        <v>723</v>
      </c>
      <c r="G84" s="114" t="s">
        <v>1185</v>
      </c>
      <c r="H84" s="114" t="s">
        <v>724</v>
      </c>
      <c r="I84" s="114" t="s">
        <v>725</v>
      </c>
      <c r="J84" s="115">
        <v>1</v>
      </c>
      <c r="K84" s="582">
        <v>41121</v>
      </c>
      <c r="L84" s="582">
        <v>41305</v>
      </c>
      <c r="M84" s="81">
        <f t="shared" si="28"/>
        <v>26.285714285714285</v>
      </c>
      <c r="N84" s="126" t="s">
        <v>726</v>
      </c>
      <c r="O84" s="584" t="e">
        <f>+#REF!</f>
        <v>#REF!</v>
      </c>
      <c r="P84" s="587" t="e">
        <f t="shared" si="29"/>
        <v>#REF!</v>
      </c>
      <c r="Q84" s="81" t="e">
        <f t="shared" si="30"/>
        <v>#REF!</v>
      </c>
      <c r="R84" s="81" t="e">
        <f t="shared" si="31"/>
        <v>#REF!</v>
      </c>
      <c r="S84" s="81" t="e">
        <f t="shared" si="32"/>
        <v>#REF!</v>
      </c>
      <c r="T84" s="224"/>
      <c r="U84" s="224"/>
      <c r="V84" s="234" t="e">
        <f>+#REF!</f>
        <v>#REF!</v>
      </c>
      <c r="W84" s="207" t="e">
        <f t="shared" si="33"/>
        <v>#REF!</v>
      </c>
      <c r="X84" s="207">
        <f t="shared" ca="1" si="34"/>
        <v>0</v>
      </c>
      <c r="Y84" s="86" t="e">
        <f t="shared" ca="1" si="35"/>
        <v>#REF!</v>
      </c>
      <c r="AA84" s="394"/>
    </row>
    <row r="85" spans="1:27" ht="237" thickBot="1" x14ac:dyDescent="0.25">
      <c r="A85" s="259">
        <v>7</v>
      </c>
      <c r="B85" s="579"/>
      <c r="C85" s="580" t="s">
        <v>727</v>
      </c>
      <c r="D85" s="580" t="s">
        <v>728</v>
      </c>
      <c r="E85" s="580" t="s">
        <v>729</v>
      </c>
      <c r="F85" s="90" t="s">
        <v>730</v>
      </c>
      <c r="G85" s="262" t="s">
        <v>1105</v>
      </c>
      <c r="H85" s="262" t="s">
        <v>696</v>
      </c>
      <c r="I85" s="262" t="s">
        <v>697</v>
      </c>
      <c r="J85" s="467">
        <v>1</v>
      </c>
      <c r="K85" s="581">
        <v>41121</v>
      </c>
      <c r="L85" s="582">
        <v>41425</v>
      </c>
      <c r="M85" s="116">
        <f t="shared" si="28"/>
        <v>43.428571428571431</v>
      </c>
      <c r="N85" s="126" t="s">
        <v>731</v>
      </c>
      <c r="O85" s="584" t="e">
        <f>+#REF!</f>
        <v>#REF!</v>
      </c>
      <c r="P85" s="587" t="e">
        <f t="shared" si="29"/>
        <v>#REF!</v>
      </c>
      <c r="Q85" s="81" t="e">
        <f t="shared" si="30"/>
        <v>#REF!</v>
      </c>
      <c r="R85" s="81" t="e">
        <f t="shared" si="31"/>
        <v>#REF!</v>
      </c>
      <c r="S85" s="81" t="e">
        <f t="shared" si="32"/>
        <v>#REF!</v>
      </c>
      <c r="T85" s="224"/>
      <c r="U85" s="224"/>
      <c r="V85" s="234" t="e">
        <f>+#REF!</f>
        <v>#REF!</v>
      </c>
      <c r="W85" s="207" t="e">
        <f t="shared" si="33"/>
        <v>#REF!</v>
      </c>
      <c r="X85" s="207">
        <f t="shared" ca="1" si="34"/>
        <v>0</v>
      </c>
      <c r="Y85" s="86" t="e">
        <f t="shared" ca="1" si="35"/>
        <v>#REF!</v>
      </c>
      <c r="AA85" s="394"/>
    </row>
    <row r="86" spans="1:27" ht="225.75" thickBot="1" x14ac:dyDescent="0.25">
      <c r="A86" s="259">
        <v>8</v>
      </c>
      <c r="B86" s="591"/>
      <c r="C86" s="580" t="s">
        <v>1106</v>
      </c>
      <c r="D86" s="580" t="s">
        <v>732</v>
      </c>
      <c r="E86" s="580" t="s">
        <v>733</v>
      </c>
      <c r="F86" s="114" t="s">
        <v>706</v>
      </c>
      <c r="G86" s="114" t="s">
        <v>734</v>
      </c>
      <c r="H86" s="262" t="s">
        <v>1107</v>
      </c>
      <c r="I86" s="262" t="s">
        <v>697</v>
      </c>
      <c r="J86" s="115">
        <v>1</v>
      </c>
      <c r="K86" s="581">
        <v>41121</v>
      </c>
      <c r="L86" s="582">
        <v>41425</v>
      </c>
      <c r="M86" s="81">
        <f t="shared" si="28"/>
        <v>43.428571428571431</v>
      </c>
      <c r="N86" s="126" t="s">
        <v>726</v>
      </c>
      <c r="O86" s="584" t="e">
        <f>+#REF!</f>
        <v>#REF!</v>
      </c>
      <c r="P86" s="587" t="e">
        <f t="shared" si="29"/>
        <v>#REF!</v>
      </c>
      <c r="Q86" s="81" t="e">
        <f t="shared" si="30"/>
        <v>#REF!</v>
      </c>
      <c r="R86" s="81" t="e">
        <f t="shared" si="31"/>
        <v>#REF!</v>
      </c>
      <c r="S86" s="81" t="e">
        <f t="shared" si="32"/>
        <v>#REF!</v>
      </c>
      <c r="T86" s="224"/>
      <c r="U86" s="224"/>
      <c r="V86" s="234" t="e">
        <f>+#REF!</f>
        <v>#REF!</v>
      </c>
      <c r="W86" s="207" t="e">
        <f t="shared" si="33"/>
        <v>#REF!</v>
      </c>
      <c r="X86" s="207">
        <f t="shared" ca="1" si="34"/>
        <v>0</v>
      </c>
      <c r="Y86" s="86" t="e">
        <f t="shared" ca="1" si="35"/>
        <v>#REF!</v>
      </c>
      <c r="AA86" s="394"/>
    </row>
    <row r="87" spans="1:27" ht="214.5" thickBot="1" x14ac:dyDescent="0.25">
      <c r="A87" s="259">
        <v>9</v>
      </c>
      <c r="B87" s="591"/>
      <c r="C87" s="580" t="s">
        <v>735</v>
      </c>
      <c r="D87" s="580" t="s">
        <v>736</v>
      </c>
      <c r="E87" s="580" t="s">
        <v>737</v>
      </c>
      <c r="F87" s="588" t="s">
        <v>1108</v>
      </c>
      <c r="G87" s="588" t="s">
        <v>738</v>
      </c>
      <c r="H87" s="262" t="s">
        <v>739</v>
      </c>
      <c r="I87" s="262" t="s">
        <v>697</v>
      </c>
      <c r="J87" s="115">
        <v>1</v>
      </c>
      <c r="K87" s="581">
        <v>41121</v>
      </c>
      <c r="L87" s="582">
        <v>41425</v>
      </c>
      <c r="M87" s="334">
        <f t="shared" si="28"/>
        <v>43.428571428571431</v>
      </c>
      <c r="N87" s="126" t="s">
        <v>740</v>
      </c>
      <c r="O87" s="584" t="e">
        <f>+#REF!</f>
        <v>#REF!</v>
      </c>
      <c r="P87" s="587" t="e">
        <f t="shared" si="29"/>
        <v>#REF!</v>
      </c>
      <c r="Q87" s="81" t="e">
        <f t="shared" si="30"/>
        <v>#REF!</v>
      </c>
      <c r="R87" s="81" t="e">
        <f t="shared" si="31"/>
        <v>#REF!</v>
      </c>
      <c r="S87" s="81" t="e">
        <f t="shared" si="32"/>
        <v>#REF!</v>
      </c>
      <c r="T87" s="224"/>
      <c r="U87" s="224"/>
      <c r="V87" s="234" t="e">
        <f>+#REF!</f>
        <v>#REF!</v>
      </c>
      <c r="W87" s="207" t="e">
        <f t="shared" si="33"/>
        <v>#REF!</v>
      </c>
      <c r="X87" s="207">
        <f t="shared" ca="1" si="34"/>
        <v>0</v>
      </c>
      <c r="Y87" s="86" t="e">
        <f t="shared" ca="1" si="35"/>
        <v>#REF!</v>
      </c>
      <c r="AA87" s="394"/>
    </row>
    <row r="88" spans="1:27" ht="203.25" thickBot="1" x14ac:dyDescent="0.25">
      <c r="A88" s="259">
        <v>10</v>
      </c>
      <c r="B88" s="591"/>
      <c r="C88" s="580" t="s">
        <v>741</v>
      </c>
      <c r="D88" s="580" t="s">
        <v>742</v>
      </c>
      <c r="E88" s="580" t="s">
        <v>743</v>
      </c>
      <c r="F88" s="114" t="s">
        <v>744</v>
      </c>
      <c r="G88" s="114" t="s">
        <v>745</v>
      </c>
      <c r="H88" s="114" t="s">
        <v>746</v>
      </c>
      <c r="I88" s="114" t="s">
        <v>72</v>
      </c>
      <c r="J88" s="592">
        <v>1</v>
      </c>
      <c r="K88" s="593">
        <v>41121</v>
      </c>
      <c r="L88" s="582">
        <v>41274</v>
      </c>
      <c r="M88" s="81">
        <f t="shared" si="28"/>
        <v>21.857142857142858</v>
      </c>
      <c r="N88" s="126" t="s">
        <v>747</v>
      </c>
      <c r="O88" s="584" t="e">
        <f>+#REF!</f>
        <v>#REF!</v>
      </c>
      <c r="P88" s="587" t="e">
        <f t="shared" si="29"/>
        <v>#REF!</v>
      </c>
      <c r="Q88" s="81" t="e">
        <f t="shared" si="30"/>
        <v>#REF!</v>
      </c>
      <c r="R88" s="81" t="e">
        <f t="shared" si="31"/>
        <v>#REF!</v>
      </c>
      <c r="S88" s="81" t="e">
        <f t="shared" si="32"/>
        <v>#REF!</v>
      </c>
      <c r="T88" s="224"/>
      <c r="U88" s="224"/>
      <c r="V88" s="234" t="e">
        <f>+#REF!</f>
        <v>#REF!</v>
      </c>
      <c r="W88" s="207" t="e">
        <f t="shared" si="33"/>
        <v>#REF!</v>
      </c>
      <c r="X88" s="207">
        <f t="shared" ca="1" si="34"/>
        <v>0</v>
      </c>
      <c r="Y88" s="86" t="e">
        <f t="shared" ca="1" si="35"/>
        <v>#REF!</v>
      </c>
      <c r="AA88" s="394"/>
    </row>
    <row r="89" spans="1:27" ht="203.25" thickBot="1" x14ac:dyDescent="0.25">
      <c r="A89" s="507">
        <v>11</v>
      </c>
      <c r="B89" s="594"/>
      <c r="C89" s="595" t="s">
        <v>748</v>
      </c>
      <c r="D89" s="595" t="s">
        <v>749</v>
      </c>
      <c r="E89" s="595" t="s">
        <v>750</v>
      </c>
      <c r="F89" s="596" t="s">
        <v>751</v>
      </c>
      <c r="G89" s="596" t="s">
        <v>752</v>
      </c>
      <c r="H89" s="503" t="s">
        <v>753</v>
      </c>
      <c r="I89" s="596" t="s">
        <v>754</v>
      </c>
      <c r="J89" s="597">
        <v>1</v>
      </c>
      <c r="K89" s="598">
        <v>41121</v>
      </c>
      <c r="L89" s="599">
        <v>41274</v>
      </c>
      <c r="M89" s="390">
        <f t="shared" si="28"/>
        <v>21.857142857142858</v>
      </c>
      <c r="N89" s="509" t="s">
        <v>747</v>
      </c>
      <c r="O89" s="600" t="e">
        <f>+#REF!</f>
        <v>#REF!</v>
      </c>
      <c r="P89" s="601" t="e">
        <f t="shared" si="29"/>
        <v>#REF!</v>
      </c>
      <c r="Q89" s="390" t="e">
        <f t="shared" si="30"/>
        <v>#REF!</v>
      </c>
      <c r="R89" s="390" t="e">
        <f t="shared" si="31"/>
        <v>#REF!</v>
      </c>
      <c r="S89" s="390" t="e">
        <f t="shared" si="32"/>
        <v>#REF!</v>
      </c>
      <c r="T89" s="569"/>
      <c r="U89" s="569"/>
      <c r="V89" s="570" t="e">
        <f>+#REF!</f>
        <v>#REF!</v>
      </c>
      <c r="W89" s="163" t="e">
        <f t="shared" si="33"/>
        <v>#REF!</v>
      </c>
      <c r="X89" s="163">
        <f t="shared" ca="1" si="34"/>
        <v>0</v>
      </c>
      <c r="Y89" s="252" t="e">
        <f t="shared" ca="1" si="35"/>
        <v>#REF!</v>
      </c>
      <c r="AA89" s="394"/>
    </row>
    <row r="90" spans="1:27" ht="115.5" thickBot="1" x14ac:dyDescent="0.25">
      <c r="A90" s="796">
        <v>12</v>
      </c>
      <c r="B90" s="798"/>
      <c r="C90" s="792" t="s">
        <v>755</v>
      </c>
      <c r="D90" s="792" t="s">
        <v>756</v>
      </c>
      <c r="E90" s="792" t="s">
        <v>757</v>
      </c>
      <c r="F90" s="804" t="s">
        <v>758</v>
      </c>
      <c r="G90" s="806" t="s">
        <v>1109</v>
      </c>
      <c r="H90" s="602" t="s">
        <v>759</v>
      </c>
      <c r="I90" s="602" t="s">
        <v>72</v>
      </c>
      <c r="J90" s="603">
        <v>1</v>
      </c>
      <c r="K90" s="604">
        <v>41061</v>
      </c>
      <c r="L90" s="605">
        <v>41274</v>
      </c>
      <c r="M90" s="58">
        <f t="shared" si="28"/>
        <v>30.428571428571427</v>
      </c>
      <c r="N90" s="606" t="s">
        <v>760</v>
      </c>
      <c r="O90" s="119" t="e">
        <f>+#REF!</f>
        <v>#REF!</v>
      </c>
      <c r="P90" s="607" t="e">
        <f t="shared" si="29"/>
        <v>#REF!</v>
      </c>
      <c r="Q90" s="58" t="e">
        <f t="shared" si="30"/>
        <v>#REF!</v>
      </c>
      <c r="R90" s="58" t="e">
        <f t="shared" si="31"/>
        <v>#REF!</v>
      </c>
      <c r="S90" s="58" t="e">
        <f t="shared" si="32"/>
        <v>#REF!</v>
      </c>
      <c r="T90" s="608"/>
      <c r="U90" s="608"/>
      <c r="V90" s="609" t="e">
        <f>+#REF!</f>
        <v>#REF!</v>
      </c>
      <c r="W90" s="253" t="e">
        <f t="shared" si="33"/>
        <v>#REF!</v>
      </c>
      <c r="X90" s="253">
        <f t="shared" ca="1" si="34"/>
        <v>0</v>
      </c>
      <c r="Y90" s="63" t="e">
        <f t="shared" ca="1" si="35"/>
        <v>#REF!</v>
      </c>
      <c r="AA90" s="394"/>
    </row>
    <row r="91" spans="1:27" ht="128.25" thickBot="1" x14ac:dyDescent="0.25">
      <c r="A91" s="797"/>
      <c r="B91" s="799"/>
      <c r="C91" s="793"/>
      <c r="D91" s="793"/>
      <c r="E91" s="793"/>
      <c r="F91" s="805"/>
      <c r="G91" s="807"/>
      <c r="H91" s="664" t="s">
        <v>1110</v>
      </c>
      <c r="I91" s="617" t="s">
        <v>697</v>
      </c>
      <c r="J91" s="618">
        <v>1</v>
      </c>
      <c r="K91" s="619">
        <v>41091</v>
      </c>
      <c r="L91" s="620">
        <v>41425</v>
      </c>
      <c r="M91" s="553">
        <f t="shared" si="28"/>
        <v>47.714285714285715</v>
      </c>
      <c r="N91" s="621" t="s">
        <v>760</v>
      </c>
      <c r="O91" s="622" t="e">
        <f>+#REF!</f>
        <v>#REF!</v>
      </c>
      <c r="P91" s="623" t="e">
        <f t="shared" si="29"/>
        <v>#REF!</v>
      </c>
      <c r="Q91" s="553" t="e">
        <f t="shared" si="30"/>
        <v>#REF!</v>
      </c>
      <c r="R91" s="553" t="e">
        <f t="shared" si="31"/>
        <v>#REF!</v>
      </c>
      <c r="S91" s="553" t="e">
        <f t="shared" si="32"/>
        <v>#REF!</v>
      </c>
      <c r="T91" s="624"/>
      <c r="U91" s="624"/>
      <c r="V91" s="625" t="e">
        <f>+#REF!</f>
        <v>#REF!</v>
      </c>
      <c r="W91" s="558" t="e">
        <f t="shared" si="33"/>
        <v>#REF!</v>
      </c>
      <c r="X91" s="558">
        <f t="shared" ca="1" si="34"/>
        <v>0</v>
      </c>
      <c r="Y91" s="506" t="e">
        <f t="shared" ca="1" si="35"/>
        <v>#REF!</v>
      </c>
      <c r="AA91" s="394"/>
    </row>
    <row r="92" spans="1:27" ht="128.25" thickBot="1" x14ac:dyDescent="0.25">
      <c r="A92" s="796">
        <v>13</v>
      </c>
      <c r="B92" s="798"/>
      <c r="C92" s="792" t="s">
        <v>761</v>
      </c>
      <c r="D92" s="792" t="s">
        <v>1111</v>
      </c>
      <c r="E92" s="792" t="s">
        <v>762</v>
      </c>
      <c r="F92" s="804" t="s">
        <v>1112</v>
      </c>
      <c r="G92" s="806" t="s">
        <v>1113</v>
      </c>
      <c r="H92" s="311" t="s">
        <v>763</v>
      </c>
      <c r="I92" s="602" t="s">
        <v>44</v>
      </c>
      <c r="J92" s="603">
        <v>1</v>
      </c>
      <c r="K92" s="604">
        <v>41061</v>
      </c>
      <c r="L92" s="605">
        <v>41274</v>
      </c>
      <c r="M92" s="58">
        <f t="shared" si="28"/>
        <v>30.428571428571427</v>
      </c>
      <c r="N92" s="606" t="s">
        <v>764</v>
      </c>
      <c r="O92" s="119" t="e">
        <f>+#REF!</f>
        <v>#REF!</v>
      </c>
      <c r="P92" s="607" t="e">
        <f t="shared" si="29"/>
        <v>#REF!</v>
      </c>
      <c r="Q92" s="58" t="e">
        <f t="shared" si="30"/>
        <v>#REF!</v>
      </c>
      <c r="R92" s="58" t="e">
        <f t="shared" si="31"/>
        <v>#REF!</v>
      </c>
      <c r="S92" s="58" t="e">
        <f t="shared" si="32"/>
        <v>#REF!</v>
      </c>
      <c r="T92" s="608"/>
      <c r="U92" s="608"/>
      <c r="V92" s="609" t="e">
        <f>+#REF!</f>
        <v>#REF!</v>
      </c>
      <c r="W92" s="253" t="e">
        <f t="shared" si="33"/>
        <v>#REF!</v>
      </c>
      <c r="X92" s="253">
        <f t="shared" ca="1" si="34"/>
        <v>0</v>
      </c>
      <c r="Y92" s="63" t="e">
        <f t="shared" ca="1" si="35"/>
        <v>#REF!</v>
      </c>
      <c r="AA92" s="394"/>
    </row>
    <row r="93" spans="1:27" ht="128.25" thickBot="1" x14ac:dyDescent="0.25">
      <c r="A93" s="797"/>
      <c r="B93" s="799"/>
      <c r="C93" s="793"/>
      <c r="D93" s="793"/>
      <c r="E93" s="793"/>
      <c r="F93" s="805"/>
      <c r="G93" s="807"/>
      <c r="H93" s="610" t="s">
        <v>765</v>
      </c>
      <c r="I93" s="610" t="s">
        <v>697</v>
      </c>
      <c r="J93" s="611">
        <v>1</v>
      </c>
      <c r="K93" s="612">
        <v>41091</v>
      </c>
      <c r="L93" s="613">
        <v>41425</v>
      </c>
      <c r="M93" s="505">
        <f t="shared" si="28"/>
        <v>47.714285714285715</v>
      </c>
      <c r="N93" s="614" t="s">
        <v>766</v>
      </c>
      <c r="O93" s="122" t="e">
        <f>+#REF!</f>
        <v>#REF!</v>
      </c>
      <c r="P93" s="615" t="e">
        <f t="shared" si="29"/>
        <v>#REF!</v>
      </c>
      <c r="Q93" s="505" t="e">
        <f t="shared" si="30"/>
        <v>#REF!</v>
      </c>
      <c r="R93" s="505" t="e">
        <f t="shared" si="31"/>
        <v>#REF!</v>
      </c>
      <c r="S93" s="505" t="e">
        <f t="shared" si="32"/>
        <v>#REF!</v>
      </c>
      <c r="T93" s="616"/>
      <c r="U93" s="616"/>
      <c r="V93" s="231" t="e">
        <f>+#REF!</f>
        <v>#REF!</v>
      </c>
      <c r="W93" s="255" t="e">
        <f t="shared" si="33"/>
        <v>#REF!</v>
      </c>
      <c r="X93" s="255">
        <f t="shared" ca="1" si="34"/>
        <v>0</v>
      </c>
      <c r="Y93" s="73" t="e">
        <f t="shared" ca="1" si="35"/>
        <v>#REF!</v>
      </c>
      <c r="AA93" s="394"/>
    </row>
    <row r="94" spans="1:27" ht="115.5" thickBot="1" x14ac:dyDescent="0.25">
      <c r="A94" s="259">
        <v>14</v>
      </c>
      <c r="B94" s="591"/>
      <c r="C94" s="580" t="s">
        <v>767</v>
      </c>
      <c r="D94" s="580" t="s">
        <v>768</v>
      </c>
      <c r="E94" s="580" t="s">
        <v>769</v>
      </c>
      <c r="F94" s="90" t="s">
        <v>694</v>
      </c>
      <c r="G94" s="262" t="s">
        <v>695</v>
      </c>
      <c r="H94" s="262" t="s">
        <v>696</v>
      </c>
      <c r="I94" s="262" t="s">
        <v>697</v>
      </c>
      <c r="J94" s="467">
        <v>1</v>
      </c>
      <c r="K94" s="581">
        <v>41121</v>
      </c>
      <c r="L94" s="582">
        <v>41425</v>
      </c>
      <c r="M94" s="81">
        <f t="shared" si="28"/>
        <v>43.428571428571431</v>
      </c>
      <c r="N94" s="583" t="s">
        <v>770</v>
      </c>
      <c r="O94" s="584" t="e">
        <f>+#REF!</f>
        <v>#REF!</v>
      </c>
      <c r="P94" s="587" t="e">
        <f t="shared" si="29"/>
        <v>#REF!</v>
      </c>
      <c r="Q94" s="81" t="e">
        <f t="shared" si="30"/>
        <v>#REF!</v>
      </c>
      <c r="R94" s="81" t="e">
        <f t="shared" si="31"/>
        <v>#REF!</v>
      </c>
      <c r="S94" s="81" t="e">
        <f t="shared" si="32"/>
        <v>#REF!</v>
      </c>
      <c r="T94" s="224"/>
      <c r="U94" s="224"/>
      <c r="V94" s="234" t="e">
        <f>+#REF!</f>
        <v>#REF!</v>
      </c>
      <c r="W94" s="207" t="e">
        <f t="shared" si="33"/>
        <v>#REF!</v>
      </c>
      <c r="X94" s="207">
        <f t="shared" ca="1" si="34"/>
        <v>0</v>
      </c>
      <c r="Y94" s="86" t="e">
        <f t="shared" ca="1" si="35"/>
        <v>#REF!</v>
      </c>
      <c r="AA94" s="394"/>
    </row>
    <row r="95" spans="1:27" ht="282" thickBot="1" x14ac:dyDescent="0.25">
      <c r="A95" s="259">
        <v>15</v>
      </c>
      <c r="B95" s="591"/>
      <c r="C95" s="580" t="s">
        <v>771</v>
      </c>
      <c r="D95" s="580" t="s">
        <v>772</v>
      </c>
      <c r="E95" s="580" t="s">
        <v>1114</v>
      </c>
      <c r="F95" s="227" t="s">
        <v>773</v>
      </c>
      <c r="G95" s="626" t="s">
        <v>774</v>
      </c>
      <c r="H95" s="114" t="s">
        <v>775</v>
      </c>
      <c r="I95" s="114" t="s">
        <v>776</v>
      </c>
      <c r="J95" s="115">
        <v>1</v>
      </c>
      <c r="K95" s="582">
        <v>41121</v>
      </c>
      <c r="L95" s="582">
        <v>41152</v>
      </c>
      <c r="M95" s="81">
        <v>4</v>
      </c>
      <c r="N95" s="126" t="s">
        <v>726</v>
      </c>
      <c r="O95" s="584" t="e">
        <f>+#REF!</f>
        <v>#REF!</v>
      </c>
      <c r="P95" s="587" t="e">
        <f t="shared" si="29"/>
        <v>#REF!</v>
      </c>
      <c r="Q95" s="81" t="e">
        <f t="shared" si="30"/>
        <v>#REF!</v>
      </c>
      <c r="R95" s="81" t="e">
        <f t="shared" si="31"/>
        <v>#REF!</v>
      </c>
      <c r="S95" s="81" t="e">
        <f t="shared" si="32"/>
        <v>#REF!</v>
      </c>
      <c r="T95" s="224"/>
      <c r="U95" s="224"/>
      <c r="V95" s="234" t="e">
        <f>+#REF!</f>
        <v>#REF!</v>
      </c>
      <c r="W95" s="207" t="e">
        <f t="shared" si="33"/>
        <v>#REF!</v>
      </c>
      <c r="X95" s="207">
        <f t="shared" ca="1" si="34"/>
        <v>0</v>
      </c>
      <c r="Y95" s="86" t="e">
        <f t="shared" ca="1" si="35"/>
        <v>#REF!</v>
      </c>
      <c r="AA95" s="394"/>
    </row>
    <row r="96" spans="1:27" ht="248.25" thickBot="1" x14ac:dyDescent="0.25">
      <c r="A96" s="507">
        <v>16</v>
      </c>
      <c r="B96" s="594"/>
      <c r="C96" s="665" t="s">
        <v>1115</v>
      </c>
      <c r="D96" s="595" t="s">
        <v>777</v>
      </c>
      <c r="E96" s="595" t="s">
        <v>778</v>
      </c>
      <c r="F96" s="503" t="s">
        <v>779</v>
      </c>
      <c r="G96" s="596" t="s">
        <v>780</v>
      </c>
      <c r="H96" s="627" t="s">
        <v>781</v>
      </c>
      <c r="I96" s="627" t="s">
        <v>697</v>
      </c>
      <c r="J96" s="628">
        <v>1</v>
      </c>
      <c r="K96" s="629">
        <v>41121</v>
      </c>
      <c r="L96" s="599">
        <v>41425</v>
      </c>
      <c r="M96" s="390">
        <f t="shared" ref="M96:M101" si="36">(+L96-K96)/7</f>
        <v>43.428571428571431</v>
      </c>
      <c r="N96" s="509" t="s">
        <v>747</v>
      </c>
      <c r="O96" s="600" t="e">
        <f>+#REF!</f>
        <v>#REF!</v>
      </c>
      <c r="P96" s="601" t="e">
        <f t="shared" si="29"/>
        <v>#REF!</v>
      </c>
      <c r="Q96" s="390" t="e">
        <f t="shared" si="30"/>
        <v>#REF!</v>
      </c>
      <c r="R96" s="390" t="e">
        <f t="shared" si="31"/>
        <v>#REF!</v>
      </c>
      <c r="S96" s="390" t="e">
        <f t="shared" si="32"/>
        <v>#REF!</v>
      </c>
      <c r="T96" s="569"/>
      <c r="U96" s="569"/>
      <c r="V96" s="570" t="e">
        <f>+#REF!</f>
        <v>#REF!</v>
      </c>
      <c r="W96" s="163" t="e">
        <f t="shared" si="33"/>
        <v>#REF!</v>
      </c>
      <c r="X96" s="163">
        <f t="shared" ca="1" si="34"/>
        <v>0</v>
      </c>
      <c r="Y96" s="252" t="e">
        <f t="shared" ca="1" si="35"/>
        <v>#REF!</v>
      </c>
      <c r="AA96" s="394"/>
    </row>
    <row r="97" spans="1:27" ht="128.25" thickBot="1" x14ac:dyDescent="0.25">
      <c r="A97" s="796">
        <v>17</v>
      </c>
      <c r="B97" s="798"/>
      <c r="C97" s="792" t="s">
        <v>782</v>
      </c>
      <c r="D97" s="792" t="s">
        <v>1116</v>
      </c>
      <c r="E97" s="792" t="s">
        <v>783</v>
      </c>
      <c r="F97" s="794" t="s">
        <v>784</v>
      </c>
      <c r="G97" s="794" t="s">
        <v>785</v>
      </c>
      <c r="H97" s="510" t="s">
        <v>1117</v>
      </c>
      <c r="I97" s="405" t="s">
        <v>72</v>
      </c>
      <c r="J97" s="408">
        <v>1</v>
      </c>
      <c r="K97" s="605">
        <v>41121</v>
      </c>
      <c r="L97" s="605">
        <v>41274</v>
      </c>
      <c r="M97" s="58">
        <f t="shared" si="36"/>
        <v>21.857142857142858</v>
      </c>
      <c r="N97" s="606" t="s">
        <v>786</v>
      </c>
      <c r="O97" s="119" t="e">
        <f>+#REF!</f>
        <v>#REF!</v>
      </c>
      <c r="P97" s="607" t="e">
        <f t="shared" si="29"/>
        <v>#REF!</v>
      </c>
      <c r="Q97" s="58" t="e">
        <f t="shared" si="30"/>
        <v>#REF!</v>
      </c>
      <c r="R97" s="58" t="e">
        <f t="shared" si="31"/>
        <v>#REF!</v>
      </c>
      <c r="S97" s="58" t="e">
        <f t="shared" si="32"/>
        <v>#REF!</v>
      </c>
      <c r="T97" s="608"/>
      <c r="U97" s="608"/>
      <c r="V97" s="609" t="e">
        <f>+#REF!</f>
        <v>#REF!</v>
      </c>
      <c r="W97" s="253" t="e">
        <f t="shared" si="33"/>
        <v>#REF!</v>
      </c>
      <c r="X97" s="253">
        <f t="shared" ca="1" si="34"/>
        <v>0</v>
      </c>
      <c r="Y97" s="63" t="e">
        <f t="shared" ca="1" si="35"/>
        <v>#REF!</v>
      </c>
      <c r="AA97" s="394"/>
    </row>
    <row r="98" spans="1:27" ht="102.75" thickBot="1" x14ac:dyDescent="0.25">
      <c r="A98" s="797"/>
      <c r="B98" s="799"/>
      <c r="C98" s="793"/>
      <c r="D98" s="793"/>
      <c r="E98" s="793"/>
      <c r="F98" s="795"/>
      <c r="G98" s="795"/>
      <c r="H98" s="407" t="s">
        <v>787</v>
      </c>
      <c r="I98" s="407" t="s">
        <v>788</v>
      </c>
      <c r="J98" s="410">
        <v>1</v>
      </c>
      <c r="K98" s="613">
        <v>41153</v>
      </c>
      <c r="L98" s="613">
        <v>41425</v>
      </c>
      <c r="M98" s="505">
        <f t="shared" si="36"/>
        <v>38.857142857142854</v>
      </c>
      <c r="N98" s="614" t="s">
        <v>789</v>
      </c>
      <c r="O98" s="122" t="e">
        <f>+#REF!</f>
        <v>#REF!</v>
      </c>
      <c r="P98" s="615" t="e">
        <f t="shared" si="29"/>
        <v>#REF!</v>
      </c>
      <c r="Q98" s="505" t="e">
        <f t="shared" si="30"/>
        <v>#REF!</v>
      </c>
      <c r="R98" s="505" t="e">
        <f t="shared" si="31"/>
        <v>#REF!</v>
      </c>
      <c r="S98" s="505" t="e">
        <f t="shared" si="32"/>
        <v>#REF!</v>
      </c>
      <c r="T98" s="616"/>
      <c r="U98" s="616"/>
      <c r="V98" s="231" t="e">
        <f>+#REF!</f>
        <v>#REF!</v>
      </c>
      <c r="W98" s="255" t="e">
        <f t="shared" si="33"/>
        <v>#REF!</v>
      </c>
      <c r="X98" s="255">
        <f t="shared" ca="1" si="34"/>
        <v>0</v>
      </c>
      <c r="Y98" s="73" t="e">
        <f t="shared" ca="1" si="35"/>
        <v>#REF!</v>
      </c>
      <c r="AA98" s="394"/>
    </row>
    <row r="99" spans="1:27" ht="304.5" thickBot="1" x14ac:dyDescent="0.25">
      <c r="A99" s="136">
        <v>18</v>
      </c>
      <c r="B99" s="579"/>
      <c r="C99" s="580" t="s">
        <v>790</v>
      </c>
      <c r="D99" s="580" t="s">
        <v>791</v>
      </c>
      <c r="E99" s="580" t="s">
        <v>792</v>
      </c>
      <c r="F99" s="114" t="s">
        <v>793</v>
      </c>
      <c r="G99" s="114" t="s">
        <v>794</v>
      </c>
      <c r="H99" s="262" t="s">
        <v>795</v>
      </c>
      <c r="I99" s="262" t="s">
        <v>697</v>
      </c>
      <c r="J99" s="467">
        <v>1</v>
      </c>
      <c r="K99" s="581">
        <v>41121</v>
      </c>
      <c r="L99" s="582">
        <v>41425</v>
      </c>
      <c r="M99" s="81">
        <f t="shared" si="36"/>
        <v>43.428571428571431</v>
      </c>
      <c r="N99" s="126" t="s">
        <v>747</v>
      </c>
      <c r="O99" s="584" t="e">
        <f>+#REF!</f>
        <v>#REF!</v>
      </c>
      <c r="P99" s="587" t="e">
        <f t="shared" si="29"/>
        <v>#REF!</v>
      </c>
      <c r="Q99" s="81" t="e">
        <f t="shared" si="30"/>
        <v>#REF!</v>
      </c>
      <c r="R99" s="81" t="e">
        <f t="shared" si="31"/>
        <v>#REF!</v>
      </c>
      <c r="S99" s="81" t="e">
        <f t="shared" si="32"/>
        <v>#REF!</v>
      </c>
      <c r="T99" s="224"/>
      <c r="U99" s="224"/>
      <c r="V99" s="234" t="e">
        <f>+#REF!</f>
        <v>#REF!</v>
      </c>
      <c r="W99" s="207" t="e">
        <f t="shared" si="33"/>
        <v>#REF!</v>
      </c>
      <c r="X99" s="207">
        <f t="shared" ca="1" si="34"/>
        <v>0</v>
      </c>
      <c r="Y99" s="86" t="e">
        <f t="shared" ca="1" si="35"/>
        <v>#REF!</v>
      </c>
      <c r="AA99" s="394"/>
    </row>
    <row r="100" spans="1:27" ht="327" thickBot="1" x14ac:dyDescent="0.25">
      <c r="A100" s="136">
        <v>19</v>
      </c>
      <c r="B100" s="579"/>
      <c r="C100" s="580" t="s">
        <v>796</v>
      </c>
      <c r="D100" s="580" t="s">
        <v>797</v>
      </c>
      <c r="E100" s="580" t="s">
        <v>798</v>
      </c>
      <c r="F100" s="114" t="s">
        <v>799</v>
      </c>
      <c r="G100" s="114" t="s">
        <v>800</v>
      </c>
      <c r="H100" s="262" t="s">
        <v>801</v>
      </c>
      <c r="I100" s="262" t="s">
        <v>697</v>
      </c>
      <c r="J100" s="467">
        <v>1</v>
      </c>
      <c r="K100" s="581">
        <v>41121</v>
      </c>
      <c r="L100" s="582">
        <v>41425</v>
      </c>
      <c r="M100" s="81">
        <f t="shared" si="36"/>
        <v>43.428571428571431</v>
      </c>
      <c r="N100" s="126" t="s">
        <v>747</v>
      </c>
      <c r="O100" s="584" t="e">
        <f>+#REF!</f>
        <v>#REF!</v>
      </c>
      <c r="P100" s="587" t="e">
        <f t="shared" si="29"/>
        <v>#REF!</v>
      </c>
      <c r="Q100" s="81" t="e">
        <f t="shared" si="30"/>
        <v>#REF!</v>
      </c>
      <c r="R100" s="81" t="e">
        <f t="shared" si="31"/>
        <v>#REF!</v>
      </c>
      <c r="S100" s="81" t="e">
        <f t="shared" si="32"/>
        <v>#REF!</v>
      </c>
      <c r="T100" s="224"/>
      <c r="U100" s="224"/>
      <c r="V100" s="234" t="e">
        <f>+#REF!</f>
        <v>#REF!</v>
      </c>
      <c r="W100" s="207" t="e">
        <f t="shared" si="33"/>
        <v>#REF!</v>
      </c>
      <c r="X100" s="207">
        <f t="shared" ca="1" si="34"/>
        <v>0</v>
      </c>
      <c r="Y100" s="86" t="e">
        <f t="shared" ca="1" si="35"/>
        <v>#REF!</v>
      </c>
      <c r="AA100" s="394"/>
    </row>
    <row r="101" spans="1:27" ht="294" thickBot="1" x14ac:dyDescent="0.25">
      <c r="A101" s="136">
        <v>20</v>
      </c>
      <c r="B101" s="579"/>
      <c r="C101" s="580" t="s">
        <v>1118</v>
      </c>
      <c r="D101" s="580" t="s">
        <v>1119</v>
      </c>
      <c r="E101" s="580" t="s">
        <v>802</v>
      </c>
      <c r="F101" s="588" t="s">
        <v>803</v>
      </c>
      <c r="G101" s="588" t="s">
        <v>1120</v>
      </c>
      <c r="H101" s="588" t="s">
        <v>1172</v>
      </c>
      <c r="I101" s="114" t="s">
        <v>788</v>
      </c>
      <c r="J101" s="118">
        <v>1</v>
      </c>
      <c r="K101" s="582">
        <v>41121</v>
      </c>
      <c r="L101" s="582">
        <v>41364</v>
      </c>
      <c r="M101" s="116">
        <f t="shared" si="36"/>
        <v>34.714285714285715</v>
      </c>
      <c r="N101" s="263" t="s">
        <v>804</v>
      </c>
      <c r="O101" s="584" t="e">
        <f>+#REF!</f>
        <v>#REF!</v>
      </c>
      <c r="P101" s="587" t="e">
        <f t="shared" si="29"/>
        <v>#REF!</v>
      </c>
      <c r="Q101" s="81" t="e">
        <f t="shared" si="30"/>
        <v>#REF!</v>
      </c>
      <c r="R101" s="81" t="e">
        <f t="shared" si="31"/>
        <v>#REF!</v>
      </c>
      <c r="S101" s="81" t="e">
        <f t="shared" si="32"/>
        <v>#REF!</v>
      </c>
      <c r="T101" s="224"/>
      <c r="U101" s="224"/>
      <c r="V101" s="234" t="e">
        <f>+#REF!</f>
        <v>#REF!</v>
      </c>
      <c r="W101" s="207" t="e">
        <f t="shared" si="33"/>
        <v>#REF!</v>
      </c>
      <c r="X101" s="207">
        <f t="shared" ca="1" si="34"/>
        <v>0</v>
      </c>
      <c r="Y101" s="86" t="e">
        <f t="shared" ca="1" si="35"/>
        <v>#REF!</v>
      </c>
      <c r="AA101" s="394"/>
    </row>
    <row r="102" spans="1:27" ht="225.75" thickBot="1" x14ac:dyDescent="0.25">
      <c r="A102" s="259">
        <v>21</v>
      </c>
      <c r="B102" s="591"/>
      <c r="C102" s="580" t="s">
        <v>805</v>
      </c>
      <c r="D102" s="580" t="s">
        <v>806</v>
      </c>
      <c r="E102" s="580" t="s">
        <v>807</v>
      </c>
      <c r="F102" s="114" t="s">
        <v>1121</v>
      </c>
      <c r="G102" s="114" t="s">
        <v>808</v>
      </c>
      <c r="H102" s="262" t="s">
        <v>809</v>
      </c>
      <c r="I102" s="262" t="s">
        <v>697</v>
      </c>
      <c r="J102" s="467">
        <v>1</v>
      </c>
      <c r="K102" s="581">
        <v>41121</v>
      </c>
      <c r="L102" s="582">
        <v>41305</v>
      </c>
      <c r="M102" s="81">
        <f t="shared" ref="M102:M108" si="37">(+L102-K102)/7</f>
        <v>26.285714285714285</v>
      </c>
      <c r="N102" s="126" t="s">
        <v>747</v>
      </c>
      <c r="O102" s="584" t="e">
        <f>+#REF!</f>
        <v>#REF!</v>
      </c>
      <c r="P102" s="587" t="e">
        <f t="shared" si="29"/>
        <v>#REF!</v>
      </c>
      <c r="Q102" s="81" t="e">
        <f t="shared" si="30"/>
        <v>#REF!</v>
      </c>
      <c r="R102" s="81" t="e">
        <f t="shared" si="31"/>
        <v>#REF!</v>
      </c>
      <c r="S102" s="81" t="e">
        <f t="shared" si="32"/>
        <v>#REF!</v>
      </c>
      <c r="T102" s="224"/>
      <c r="U102" s="224"/>
      <c r="V102" s="234" t="e">
        <f>+#REF!</f>
        <v>#REF!</v>
      </c>
      <c r="W102" s="207" t="e">
        <f t="shared" si="33"/>
        <v>#REF!</v>
      </c>
      <c r="X102" s="207">
        <f t="shared" ca="1" si="34"/>
        <v>0</v>
      </c>
      <c r="Y102" s="86" t="e">
        <f t="shared" ca="1" si="35"/>
        <v>#REF!</v>
      </c>
      <c r="AA102" s="394"/>
    </row>
    <row r="103" spans="1:27" ht="214.5" thickBot="1" x14ac:dyDescent="0.25">
      <c r="A103" s="259">
        <v>22</v>
      </c>
      <c r="B103" s="591"/>
      <c r="C103" s="580" t="s">
        <v>810</v>
      </c>
      <c r="D103" s="580" t="s">
        <v>811</v>
      </c>
      <c r="E103" s="580" t="s">
        <v>812</v>
      </c>
      <c r="F103" s="284" t="s">
        <v>813</v>
      </c>
      <c r="G103" s="284" t="s">
        <v>814</v>
      </c>
      <c r="H103" s="284" t="s">
        <v>1122</v>
      </c>
      <c r="I103" s="284" t="s">
        <v>815</v>
      </c>
      <c r="J103" s="467">
        <v>1</v>
      </c>
      <c r="K103" s="581">
        <v>41121</v>
      </c>
      <c r="L103" s="582">
        <v>41305</v>
      </c>
      <c r="M103" s="81">
        <f t="shared" si="37"/>
        <v>26.285714285714285</v>
      </c>
      <c r="N103" s="126" t="s">
        <v>747</v>
      </c>
      <c r="O103" s="584" t="e">
        <f>+#REF!</f>
        <v>#REF!</v>
      </c>
      <c r="P103" s="587" t="e">
        <f t="shared" si="29"/>
        <v>#REF!</v>
      </c>
      <c r="Q103" s="81" t="e">
        <f t="shared" si="30"/>
        <v>#REF!</v>
      </c>
      <c r="R103" s="81" t="e">
        <f t="shared" si="31"/>
        <v>#REF!</v>
      </c>
      <c r="S103" s="81" t="e">
        <f t="shared" si="32"/>
        <v>#REF!</v>
      </c>
      <c r="T103" s="224"/>
      <c r="U103" s="224"/>
      <c r="V103" s="234" t="e">
        <f>+#REF!</f>
        <v>#REF!</v>
      </c>
      <c r="W103" s="207" t="e">
        <f t="shared" si="33"/>
        <v>#REF!</v>
      </c>
      <c r="X103" s="207">
        <f t="shared" ca="1" si="34"/>
        <v>0</v>
      </c>
      <c r="Y103" s="86" t="e">
        <f t="shared" ca="1" si="35"/>
        <v>#REF!</v>
      </c>
      <c r="AA103" s="394"/>
    </row>
    <row r="104" spans="1:27" ht="327" thickBot="1" x14ac:dyDescent="0.25">
      <c r="A104" s="259">
        <v>23</v>
      </c>
      <c r="B104" s="591"/>
      <c r="C104" s="580" t="s">
        <v>816</v>
      </c>
      <c r="D104" s="580" t="s">
        <v>817</v>
      </c>
      <c r="E104" s="580" t="s">
        <v>818</v>
      </c>
      <c r="F104" s="114" t="s">
        <v>1123</v>
      </c>
      <c r="G104" s="588" t="s">
        <v>1124</v>
      </c>
      <c r="H104" s="262" t="s">
        <v>819</v>
      </c>
      <c r="I104" s="262" t="s">
        <v>697</v>
      </c>
      <c r="J104" s="467">
        <v>1</v>
      </c>
      <c r="K104" s="581">
        <v>41121</v>
      </c>
      <c r="L104" s="582">
        <v>41305</v>
      </c>
      <c r="M104" s="81">
        <f t="shared" si="37"/>
        <v>26.285714285714285</v>
      </c>
      <c r="N104" s="126" t="s">
        <v>747</v>
      </c>
      <c r="O104" s="584" t="e">
        <f>+#REF!</f>
        <v>#REF!</v>
      </c>
      <c r="P104" s="587" t="e">
        <f t="shared" si="29"/>
        <v>#REF!</v>
      </c>
      <c r="Q104" s="81" t="e">
        <f t="shared" si="30"/>
        <v>#REF!</v>
      </c>
      <c r="R104" s="81" t="e">
        <f t="shared" si="31"/>
        <v>#REF!</v>
      </c>
      <c r="S104" s="81" t="e">
        <f t="shared" si="32"/>
        <v>#REF!</v>
      </c>
      <c r="T104" s="224"/>
      <c r="U104" s="224"/>
      <c r="V104" s="234" t="e">
        <f>+#REF!</f>
        <v>#REF!</v>
      </c>
      <c r="W104" s="207" t="e">
        <f t="shared" si="33"/>
        <v>#REF!</v>
      </c>
      <c r="X104" s="207">
        <f t="shared" ca="1" si="34"/>
        <v>0</v>
      </c>
      <c r="Y104" s="86" t="e">
        <f t="shared" ca="1" si="35"/>
        <v>#REF!</v>
      </c>
      <c r="AA104" s="394"/>
    </row>
    <row r="105" spans="1:27" ht="409.6" thickBot="1" x14ac:dyDescent="0.25">
      <c r="A105" s="259">
        <v>24</v>
      </c>
      <c r="B105" s="591"/>
      <c r="C105" s="580" t="s">
        <v>820</v>
      </c>
      <c r="D105" s="580" t="s">
        <v>821</v>
      </c>
      <c r="E105" s="580" t="s">
        <v>822</v>
      </c>
      <c r="F105" s="588" t="s">
        <v>823</v>
      </c>
      <c r="G105" s="588" t="s">
        <v>824</v>
      </c>
      <c r="H105" s="588" t="s">
        <v>823</v>
      </c>
      <c r="I105" s="228" t="s">
        <v>135</v>
      </c>
      <c r="J105" s="467">
        <v>1</v>
      </c>
      <c r="K105" s="581">
        <v>41121</v>
      </c>
      <c r="L105" s="582">
        <v>41274</v>
      </c>
      <c r="M105" s="81">
        <f t="shared" si="37"/>
        <v>21.857142857142858</v>
      </c>
      <c r="N105" s="126" t="s">
        <v>747</v>
      </c>
      <c r="O105" s="584" t="e">
        <f>+#REF!</f>
        <v>#REF!</v>
      </c>
      <c r="P105" s="587" t="e">
        <f t="shared" si="29"/>
        <v>#REF!</v>
      </c>
      <c r="Q105" s="81" t="e">
        <f t="shared" si="30"/>
        <v>#REF!</v>
      </c>
      <c r="R105" s="81" t="e">
        <f t="shared" si="31"/>
        <v>#REF!</v>
      </c>
      <c r="S105" s="81" t="e">
        <f t="shared" si="32"/>
        <v>#REF!</v>
      </c>
      <c r="T105" s="224"/>
      <c r="U105" s="224"/>
      <c r="V105" s="234" t="e">
        <f>+#REF!</f>
        <v>#REF!</v>
      </c>
      <c r="W105" s="207" t="e">
        <f t="shared" si="33"/>
        <v>#REF!</v>
      </c>
      <c r="X105" s="207">
        <f t="shared" ca="1" si="34"/>
        <v>0</v>
      </c>
      <c r="Y105" s="86" t="e">
        <f t="shared" ca="1" si="35"/>
        <v>#REF!</v>
      </c>
      <c r="AA105" s="394"/>
    </row>
    <row r="106" spans="1:27" ht="409.6" thickBot="1" x14ac:dyDescent="0.25">
      <c r="A106" s="259">
        <v>25</v>
      </c>
      <c r="B106" s="591"/>
      <c r="C106" s="580" t="s">
        <v>825</v>
      </c>
      <c r="D106" s="580" t="s">
        <v>826</v>
      </c>
      <c r="E106" s="580" t="s">
        <v>827</v>
      </c>
      <c r="F106" s="114" t="s">
        <v>828</v>
      </c>
      <c r="G106" s="588" t="s">
        <v>829</v>
      </c>
      <c r="H106" s="262" t="s">
        <v>830</v>
      </c>
      <c r="I106" s="262" t="s">
        <v>697</v>
      </c>
      <c r="J106" s="467">
        <v>1</v>
      </c>
      <c r="K106" s="581">
        <v>41121</v>
      </c>
      <c r="L106" s="582">
        <v>41425</v>
      </c>
      <c r="M106" s="81">
        <f t="shared" si="37"/>
        <v>43.428571428571431</v>
      </c>
      <c r="N106" s="126" t="s">
        <v>747</v>
      </c>
      <c r="O106" s="584" t="e">
        <f>+#REF!</f>
        <v>#REF!</v>
      </c>
      <c r="P106" s="587" t="e">
        <f t="shared" si="29"/>
        <v>#REF!</v>
      </c>
      <c r="Q106" s="81" t="e">
        <f t="shared" si="30"/>
        <v>#REF!</v>
      </c>
      <c r="R106" s="81" t="e">
        <f t="shared" si="31"/>
        <v>#REF!</v>
      </c>
      <c r="S106" s="81" t="e">
        <f t="shared" si="32"/>
        <v>#REF!</v>
      </c>
      <c r="T106" s="224"/>
      <c r="U106" s="224"/>
      <c r="V106" s="234" t="e">
        <f>+#REF!</f>
        <v>#REF!</v>
      </c>
      <c r="W106" s="207" t="e">
        <f t="shared" si="33"/>
        <v>#REF!</v>
      </c>
      <c r="X106" s="207">
        <f t="shared" ca="1" si="34"/>
        <v>0</v>
      </c>
      <c r="Y106" s="86" t="e">
        <f t="shared" ca="1" si="35"/>
        <v>#REF!</v>
      </c>
      <c r="AA106" s="394"/>
    </row>
    <row r="107" spans="1:27" ht="293.25" thickBot="1" x14ac:dyDescent="0.25">
      <c r="A107" s="259">
        <v>26</v>
      </c>
      <c r="B107" s="591"/>
      <c r="C107" s="580" t="s">
        <v>1125</v>
      </c>
      <c r="D107" s="580" t="s">
        <v>831</v>
      </c>
      <c r="E107" s="580" t="s">
        <v>832</v>
      </c>
      <c r="F107" s="90" t="s">
        <v>1126</v>
      </c>
      <c r="G107" s="262" t="s">
        <v>833</v>
      </c>
      <c r="H107" s="262" t="s">
        <v>1127</v>
      </c>
      <c r="I107" s="262" t="s">
        <v>473</v>
      </c>
      <c r="J107" s="467">
        <v>1</v>
      </c>
      <c r="K107" s="581">
        <v>41121</v>
      </c>
      <c r="L107" s="582">
        <v>41455</v>
      </c>
      <c r="M107" s="81">
        <f t="shared" si="37"/>
        <v>47.714285714285715</v>
      </c>
      <c r="N107" s="126" t="s">
        <v>834</v>
      </c>
      <c r="O107" s="584" t="e">
        <f>+#REF!</f>
        <v>#REF!</v>
      </c>
      <c r="P107" s="587" t="e">
        <f t="shared" si="29"/>
        <v>#REF!</v>
      </c>
      <c r="Q107" s="81" t="e">
        <f t="shared" si="30"/>
        <v>#REF!</v>
      </c>
      <c r="R107" s="81" t="e">
        <f t="shared" si="31"/>
        <v>#REF!</v>
      </c>
      <c r="S107" s="81" t="e">
        <f t="shared" si="32"/>
        <v>#REF!</v>
      </c>
      <c r="T107" s="224"/>
      <c r="U107" s="224"/>
      <c r="V107" s="234" t="e">
        <f>+#REF!</f>
        <v>#REF!</v>
      </c>
      <c r="W107" s="207" t="e">
        <f t="shared" si="33"/>
        <v>#REF!</v>
      </c>
      <c r="X107" s="207">
        <f t="shared" ca="1" si="34"/>
        <v>0</v>
      </c>
      <c r="Y107" s="86" t="e">
        <f t="shared" ca="1" si="35"/>
        <v>#REF!</v>
      </c>
      <c r="AA107" s="394"/>
    </row>
    <row r="108" spans="1:27" ht="180.75" thickBot="1" x14ac:dyDescent="0.25">
      <c r="A108" s="259">
        <v>27</v>
      </c>
      <c r="B108" s="591"/>
      <c r="C108" s="580" t="s">
        <v>835</v>
      </c>
      <c r="D108" s="580" t="s">
        <v>836</v>
      </c>
      <c r="E108" s="580" t="s">
        <v>837</v>
      </c>
      <c r="F108" s="588" t="s">
        <v>1128</v>
      </c>
      <c r="G108" s="588" t="s">
        <v>838</v>
      </c>
      <c r="H108" s="588" t="s">
        <v>839</v>
      </c>
      <c r="I108" s="262" t="s">
        <v>72</v>
      </c>
      <c r="J108" s="467">
        <v>1</v>
      </c>
      <c r="K108" s="581">
        <v>41121</v>
      </c>
      <c r="L108" s="581">
        <v>41425</v>
      </c>
      <c r="M108" s="81">
        <f t="shared" si="37"/>
        <v>43.428571428571431</v>
      </c>
      <c r="N108" s="126" t="s">
        <v>1173</v>
      </c>
      <c r="O108" s="584" t="e">
        <f>+#REF!</f>
        <v>#REF!</v>
      </c>
      <c r="P108" s="587" t="e">
        <f t="shared" si="29"/>
        <v>#REF!</v>
      </c>
      <c r="Q108" s="81" t="e">
        <f t="shared" si="30"/>
        <v>#REF!</v>
      </c>
      <c r="R108" s="81" t="e">
        <f t="shared" si="31"/>
        <v>#REF!</v>
      </c>
      <c r="S108" s="81" t="e">
        <f t="shared" si="32"/>
        <v>#REF!</v>
      </c>
      <c r="T108" s="224"/>
      <c r="U108" s="224"/>
      <c r="V108" s="234" t="e">
        <f>+#REF!</f>
        <v>#REF!</v>
      </c>
      <c r="W108" s="207" t="e">
        <f t="shared" si="33"/>
        <v>#REF!</v>
      </c>
      <c r="X108" s="207">
        <f t="shared" ca="1" si="34"/>
        <v>0</v>
      </c>
      <c r="Y108" s="86" t="e">
        <f t="shared" ca="1" si="35"/>
        <v>#REF!</v>
      </c>
      <c r="AA108" s="394"/>
    </row>
    <row r="109" spans="1:27" ht="248.25" thickBot="1" x14ac:dyDescent="0.25">
      <c r="A109" s="260">
        <v>28</v>
      </c>
      <c r="B109" s="591"/>
      <c r="C109" s="580" t="s">
        <v>840</v>
      </c>
      <c r="D109" s="580" t="s">
        <v>841</v>
      </c>
      <c r="E109" s="580" t="s">
        <v>842</v>
      </c>
      <c r="F109" s="588" t="s">
        <v>843</v>
      </c>
      <c r="G109" s="588" t="s">
        <v>1129</v>
      </c>
      <c r="H109" s="588" t="s">
        <v>844</v>
      </c>
      <c r="I109" s="588" t="s">
        <v>845</v>
      </c>
      <c r="J109" s="467">
        <v>1</v>
      </c>
      <c r="K109" s="581">
        <v>41121</v>
      </c>
      <c r="L109" s="582">
        <v>41274</v>
      </c>
      <c r="M109" s="81">
        <f t="shared" ref="M109:M124" si="38">(+L109-K109)/7</f>
        <v>21.857142857142858</v>
      </c>
      <c r="N109" s="126" t="s">
        <v>846</v>
      </c>
      <c r="O109" s="584" t="e">
        <f>+#REF!</f>
        <v>#REF!</v>
      </c>
      <c r="P109" s="587" t="e">
        <f t="shared" si="29"/>
        <v>#REF!</v>
      </c>
      <c r="Q109" s="81" t="e">
        <f t="shared" si="30"/>
        <v>#REF!</v>
      </c>
      <c r="R109" s="81" t="e">
        <f t="shared" si="31"/>
        <v>#REF!</v>
      </c>
      <c r="S109" s="81" t="e">
        <f t="shared" si="32"/>
        <v>#REF!</v>
      </c>
      <c r="T109" s="224"/>
      <c r="U109" s="224"/>
      <c r="V109" s="234" t="e">
        <f>+#REF!</f>
        <v>#REF!</v>
      </c>
      <c r="W109" s="207" t="e">
        <f t="shared" si="33"/>
        <v>#REF!</v>
      </c>
      <c r="X109" s="207">
        <f t="shared" ca="1" si="34"/>
        <v>0</v>
      </c>
      <c r="Y109" s="86" t="e">
        <f t="shared" ca="1" si="35"/>
        <v>#REF!</v>
      </c>
      <c r="AA109" s="394"/>
    </row>
    <row r="110" spans="1:27" ht="304.5" thickBot="1" x14ac:dyDescent="0.25">
      <c r="A110" s="260">
        <v>29</v>
      </c>
      <c r="B110" s="591"/>
      <c r="C110" s="580" t="s">
        <v>847</v>
      </c>
      <c r="D110" s="580" t="s">
        <v>848</v>
      </c>
      <c r="E110" s="580" t="s">
        <v>849</v>
      </c>
      <c r="F110" s="114" t="s">
        <v>850</v>
      </c>
      <c r="G110" s="114" t="s">
        <v>851</v>
      </c>
      <c r="H110" s="114" t="s">
        <v>852</v>
      </c>
      <c r="I110" s="114" t="s">
        <v>853</v>
      </c>
      <c r="J110" s="115">
        <v>1</v>
      </c>
      <c r="K110" s="582">
        <v>41121</v>
      </c>
      <c r="L110" s="582">
        <v>41274</v>
      </c>
      <c r="M110" s="81">
        <f t="shared" si="38"/>
        <v>21.857142857142858</v>
      </c>
      <c r="N110" s="126" t="s">
        <v>1173</v>
      </c>
      <c r="O110" s="584" t="e">
        <f>+#REF!</f>
        <v>#REF!</v>
      </c>
      <c r="P110" s="587" t="e">
        <f t="shared" si="29"/>
        <v>#REF!</v>
      </c>
      <c r="Q110" s="81" t="e">
        <f t="shared" si="30"/>
        <v>#REF!</v>
      </c>
      <c r="R110" s="81" t="e">
        <f t="shared" si="31"/>
        <v>#REF!</v>
      </c>
      <c r="S110" s="81" t="e">
        <f t="shared" si="32"/>
        <v>#REF!</v>
      </c>
      <c r="T110" s="224"/>
      <c r="U110" s="224"/>
      <c r="V110" s="234" t="e">
        <f>+#REF!</f>
        <v>#REF!</v>
      </c>
      <c r="W110" s="207" t="e">
        <f t="shared" si="33"/>
        <v>#REF!</v>
      </c>
      <c r="X110" s="207">
        <f t="shared" ca="1" si="34"/>
        <v>0</v>
      </c>
      <c r="Y110" s="86" t="e">
        <f t="shared" ca="1" si="35"/>
        <v>#REF!</v>
      </c>
      <c r="AA110" s="394"/>
    </row>
    <row r="111" spans="1:27" ht="214.5" thickBot="1" x14ac:dyDescent="0.25">
      <c r="A111" s="260">
        <v>30</v>
      </c>
      <c r="B111" s="591"/>
      <c r="C111" s="580" t="s">
        <v>854</v>
      </c>
      <c r="D111" s="580" t="s">
        <v>855</v>
      </c>
      <c r="E111" s="580" t="s">
        <v>856</v>
      </c>
      <c r="F111" s="90" t="s">
        <v>1130</v>
      </c>
      <c r="G111" s="114" t="s">
        <v>857</v>
      </c>
      <c r="H111" s="114" t="s">
        <v>1131</v>
      </c>
      <c r="I111" s="114" t="s">
        <v>853</v>
      </c>
      <c r="J111" s="115">
        <v>1</v>
      </c>
      <c r="K111" s="582">
        <v>41121</v>
      </c>
      <c r="L111" s="582">
        <v>41274</v>
      </c>
      <c r="M111" s="81">
        <f t="shared" si="38"/>
        <v>21.857142857142858</v>
      </c>
      <c r="N111" s="126" t="s">
        <v>1174</v>
      </c>
      <c r="O111" s="584" t="e">
        <f>+#REF!</f>
        <v>#REF!</v>
      </c>
      <c r="P111" s="587" t="e">
        <f t="shared" si="29"/>
        <v>#REF!</v>
      </c>
      <c r="Q111" s="81" t="e">
        <f t="shared" si="30"/>
        <v>#REF!</v>
      </c>
      <c r="R111" s="81" t="e">
        <f t="shared" si="31"/>
        <v>#REF!</v>
      </c>
      <c r="S111" s="81" t="e">
        <f t="shared" si="32"/>
        <v>#REF!</v>
      </c>
      <c r="T111" s="224"/>
      <c r="U111" s="224"/>
      <c r="V111" s="234" t="e">
        <f>+#REF!</f>
        <v>#REF!</v>
      </c>
      <c r="W111" s="207" t="e">
        <f t="shared" si="33"/>
        <v>#REF!</v>
      </c>
      <c r="X111" s="207">
        <f t="shared" ca="1" si="34"/>
        <v>0</v>
      </c>
      <c r="Y111" s="86" t="e">
        <f t="shared" ca="1" si="35"/>
        <v>#REF!</v>
      </c>
      <c r="AA111" s="394"/>
    </row>
    <row r="112" spans="1:27" ht="225.75" thickBot="1" x14ac:dyDescent="0.25">
      <c r="A112" s="260">
        <v>31</v>
      </c>
      <c r="B112" s="591"/>
      <c r="C112" s="580" t="s">
        <v>858</v>
      </c>
      <c r="D112" s="580" t="s">
        <v>859</v>
      </c>
      <c r="E112" s="580" t="s">
        <v>860</v>
      </c>
      <c r="F112" s="588" t="s">
        <v>861</v>
      </c>
      <c r="G112" s="588" t="s">
        <v>862</v>
      </c>
      <c r="H112" s="588" t="s">
        <v>863</v>
      </c>
      <c r="I112" s="114" t="s">
        <v>502</v>
      </c>
      <c r="J112" s="115">
        <v>1</v>
      </c>
      <c r="K112" s="582">
        <v>41061</v>
      </c>
      <c r="L112" s="582">
        <v>41425</v>
      </c>
      <c r="M112" s="81">
        <f t="shared" si="38"/>
        <v>52</v>
      </c>
      <c r="N112" s="126" t="s">
        <v>864</v>
      </c>
      <c r="O112" s="584" t="e">
        <f>+#REF!</f>
        <v>#REF!</v>
      </c>
      <c r="P112" s="587" t="e">
        <f t="shared" si="29"/>
        <v>#REF!</v>
      </c>
      <c r="Q112" s="81" t="e">
        <f t="shared" si="30"/>
        <v>#REF!</v>
      </c>
      <c r="R112" s="81" t="e">
        <f t="shared" si="31"/>
        <v>#REF!</v>
      </c>
      <c r="S112" s="81" t="e">
        <f t="shared" si="32"/>
        <v>#REF!</v>
      </c>
      <c r="T112" s="224"/>
      <c r="U112" s="224"/>
      <c r="V112" s="234" t="e">
        <f>+#REF!</f>
        <v>#REF!</v>
      </c>
      <c r="W112" s="207" t="e">
        <f t="shared" si="33"/>
        <v>#REF!</v>
      </c>
      <c r="X112" s="207">
        <f t="shared" ca="1" si="34"/>
        <v>0</v>
      </c>
      <c r="Y112" s="86" t="e">
        <f t="shared" ca="1" si="35"/>
        <v>#REF!</v>
      </c>
      <c r="AA112" s="394"/>
    </row>
    <row r="113" spans="1:27" ht="180.75" thickBot="1" x14ac:dyDescent="0.25">
      <c r="A113" s="259">
        <v>32</v>
      </c>
      <c r="B113" s="591"/>
      <c r="C113" s="580" t="s">
        <v>865</v>
      </c>
      <c r="D113" s="580" t="s">
        <v>866</v>
      </c>
      <c r="E113" s="580" t="s">
        <v>867</v>
      </c>
      <c r="F113" s="114" t="s">
        <v>868</v>
      </c>
      <c r="G113" s="114" t="s">
        <v>1132</v>
      </c>
      <c r="H113" s="114" t="s">
        <v>869</v>
      </c>
      <c r="I113" s="114" t="s">
        <v>73</v>
      </c>
      <c r="J113" s="115">
        <v>1</v>
      </c>
      <c r="K113" s="582">
        <v>41061</v>
      </c>
      <c r="L113" s="582">
        <v>41120</v>
      </c>
      <c r="M113" s="81">
        <f t="shared" si="38"/>
        <v>8.4285714285714288</v>
      </c>
      <c r="N113" s="126" t="s">
        <v>870</v>
      </c>
      <c r="O113" s="584" t="e">
        <f>+#REF!</f>
        <v>#REF!</v>
      </c>
      <c r="P113" s="587" t="e">
        <f t="shared" si="29"/>
        <v>#REF!</v>
      </c>
      <c r="Q113" s="81" t="e">
        <f t="shared" si="30"/>
        <v>#REF!</v>
      </c>
      <c r="R113" s="81" t="e">
        <f t="shared" si="31"/>
        <v>#REF!</v>
      </c>
      <c r="S113" s="81" t="e">
        <f t="shared" si="32"/>
        <v>#REF!</v>
      </c>
      <c r="T113" s="224"/>
      <c r="U113" s="224"/>
      <c r="V113" s="234" t="e">
        <f>+#REF!</f>
        <v>#REF!</v>
      </c>
      <c r="W113" s="207" t="e">
        <f t="shared" si="33"/>
        <v>#REF!</v>
      </c>
      <c r="X113" s="207">
        <f t="shared" ca="1" si="34"/>
        <v>0</v>
      </c>
      <c r="Y113" s="86" t="e">
        <f t="shared" ca="1" si="35"/>
        <v>#REF!</v>
      </c>
      <c r="AA113" s="394"/>
    </row>
    <row r="114" spans="1:27" ht="180.75" thickBot="1" x14ac:dyDescent="0.25">
      <c r="A114" s="507">
        <v>33</v>
      </c>
      <c r="B114" s="594"/>
      <c r="C114" s="595" t="s">
        <v>871</v>
      </c>
      <c r="D114" s="595" t="s">
        <v>872</v>
      </c>
      <c r="E114" s="595" t="s">
        <v>873</v>
      </c>
      <c r="F114" s="515" t="s">
        <v>874</v>
      </c>
      <c r="G114" s="515" t="s">
        <v>875</v>
      </c>
      <c r="H114" s="515" t="s">
        <v>876</v>
      </c>
      <c r="I114" s="515" t="s">
        <v>877</v>
      </c>
      <c r="J114" s="326">
        <v>1</v>
      </c>
      <c r="K114" s="630">
        <v>41121</v>
      </c>
      <c r="L114" s="599">
        <v>41274</v>
      </c>
      <c r="M114" s="390">
        <f t="shared" si="38"/>
        <v>21.857142857142858</v>
      </c>
      <c r="N114" s="509" t="s">
        <v>878</v>
      </c>
      <c r="O114" s="600" t="e">
        <f>+#REF!</f>
        <v>#REF!</v>
      </c>
      <c r="P114" s="601" t="e">
        <f t="shared" si="29"/>
        <v>#REF!</v>
      </c>
      <c r="Q114" s="390" t="e">
        <f t="shared" si="30"/>
        <v>#REF!</v>
      </c>
      <c r="R114" s="390" t="e">
        <f t="shared" si="31"/>
        <v>#REF!</v>
      </c>
      <c r="S114" s="390" t="e">
        <f t="shared" si="32"/>
        <v>#REF!</v>
      </c>
      <c r="T114" s="569"/>
      <c r="U114" s="569"/>
      <c r="V114" s="570" t="e">
        <f>+#REF!</f>
        <v>#REF!</v>
      </c>
      <c r="W114" s="163" t="e">
        <f t="shared" si="33"/>
        <v>#REF!</v>
      </c>
      <c r="X114" s="163">
        <f t="shared" ca="1" si="34"/>
        <v>0</v>
      </c>
      <c r="Y114" s="252" t="e">
        <f t="shared" ca="1" si="35"/>
        <v>#REF!</v>
      </c>
      <c r="AA114" s="394"/>
    </row>
    <row r="115" spans="1:27" ht="77.25" thickBot="1" x14ac:dyDescent="0.25">
      <c r="A115" s="796">
        <v>34</v>
      </c>
      <c r="B115" s="798"/>
      <c r="C115" s="792" t="s">
        <v>879</v>
      </c>
      <c r="D115" s="792" t="s">
        <v>880</v>
      </c>
      <c r="E115" s="792" t="s">
        <v>881</v>
      </c>
      <c r="F115" s="794" t="s">
        <v>882</v>
      </c>
      <c r="G115" s="794" t="s">
        <v>1133</v>
      </c>
      <c r="H115" s="405" t="s">
        <v>883</v>
      </c>
      <c r="I115" s="405" t="s">
        <v>44</v>
      </c>
      <c r="J115" s="408">
        <v>1</v>
      </c>
      <c r="K115" s="605">
        <v>41121</v>
      </c>
      <c r="L115" s="605">
        <v>41213</v>
      </c>
      <c r="M115" s="58">
        <f t="shared" si="38"/>
        <v>13.142857142857142</v>
      </c>
      <c r="N115" s="654" t="s">
        <v>1175</v>
      </c>
      <c r="O115" s="119" t="e">
        <f>+#REF!</f>
        <v>#REF!</v>
      </c>
      <c r="P115" s="607" t="e">
        <f t="shared" si="29"/>
        <v>#REF!</v>
      </c>
      <c r="Q115" s="58" t="e">
        <f t="shared" si="30"/>
        <v>#REF!</v>
      </c>
      <c r="R115" s="58" t="e">
        <f t="shared" si="31"/>
        <v>#REF!</v>
      </c>
      <c r="S115" s="58" t="e">
        <f t="shared" si="32"/>
        <v>#REF!</v>
      </c>
      <c r="T115" s="608"/>
      <c r="U115" s="608"/>
      <c r="V115" s="609" t="e">
        <f>+#REF!</f>
        <v>#REF!</v>
      </c>
      <c r="W115" s="253" t="e">
        <f t="shared" si="33"/>
        <v>#REF!</v>
      </c>
      <c r="X115" s="253">
        <f t="shared" ca="1" si="34"/>
        <v>0</v>
      </c>
      <c r="Y115" s="63" t="e">
        <f t="shared" ca="1" si="35"/>
        <v>#REF!</v>
      </c>
      <c r="AA115" s="394"/>
    </row>
    <row r="116" spans="1:27" ht="102.75" thickBot="1" x14ac:dyDescent="0.25">
      <c r="A116" s="797"/>
      <c r="B116" s="799"/>
      <c r="C116" s="793"/>
      <c r="D116" s="793"/>
      <c r="E116" s="793"/>
      <c r="F116" s="795"/>
      <c r="G116" s="795"/>
      <c r="H116" s="631" t="s">
        <v>1134</v>
      </c>
      <c r="I116" s="631" t="s">
        <v>35</v>
      </c>
      <c r="J116" s="632">
        <v>1</v>
      </c>
      <c r="K116" s="620">
        <v>41214</v>
      </c>
      <c r="L116" s="620">
        <v>41455</v>
      </c>
      <c r="M116" s="553">
        <f t="shared" si="38"/>
        <v>34.428571428571431</v>
      </c>
      <c r="N116" s="666" t="s">
        <v>1135</v>
      </c>
      <c r="O116" s="622" t="e">
        <f>+#REF!</f>
        <v>#REF!</v>
      </c>
      <c r="P116" s="623" t="e">
        <f t="shared" si="29"/>
        <v>#REF!</v>
      </c>
      <c r="Q116" s="553" t="e">
        <f t="shared" si="30"/>
        <v>#REF!</v>
      </c>
      <c r="R116" s="553" t="e">
        <f t="shared" si="31"/>
        <v>#REF!</v>
      </c>
      <c r="S116" s="553" t="e">
        <f t="shared" si="32"/>
        <v>#REF!</v>
      </c>
      <c r="T116" s="624"/>
      <c r="U116" s="624"/>
      <c r="V116" s="625" t="e">
        <f>+#REF!</f>
        <v>#REF!</v>
      </c>
      <c r="W116" s="558" t="e">
        <f t="shared" si="33"/>
        <v>#REF!</v>
      </c>
      <c r="X116" s="558">
        <f t="shared" ca="1" si="34"/>
        <v>0</v>
      </c>
      <c r="Y116" s="506" t="e">
        <f t="shared" ca="1" si="35"/>
        <v>#REF!</v>
      </c>
      <c r="AA116" s="394"/>
    </row>
    <row r="117" spans="1:27" ht="51.75" thickBot="1" x14ac:dyDescent="0.25">
      <c r="A117" s="796">
        <v>35</v>
      </c>
      <c r="B117" s="798"/>
      <c r="C117" s="792" t="s">
        <v>884</v>
      </c>
      <c r="D117" s="792" t="s">
        <v>885</v>
      </c>
      <c r="E117" s="792" t="s">
        <v>886</v>
      </c>
      <c r="F117" s="794" t="s">
        <v>887</v>
      </c>
      <c r="G117" s="794" t="s">
        <v>888</v>
      </c>
      <c r="H117" s="510" t="s">
        <v>1136</v>
      </c>
      <c r="I117" s="405" t="s">
        <v>84</v>
      </c>
      <c r="J117" s="408">
        <v>1</v>
      </c>
      <c r="K117" s="605">
        <v>41121</v>
      </c>
      <c r="L117" s="605">
        <v>41213</v>
      </c>
      <c r="M117" s="58">
        <f t="shared" si="38"/>
        <v>13.142857142857142</v>
      </c>
      <c r="N117" s="654" t="s">
        <v>1175</v>
      </c>
      <c r="O117" s="119" t="e">
        <f>+#REF!</f>
        <v>#REF!</v>
      </c>
      <c r="P117" s="607" t="e">
        <f t="shared" si="29"/>
        <v>#REF!</v>
      </c>
      <c r="Q117" s="58" t="e">
        <f t="shared" si="30"/>
        <v>#REF!</v>
      </c>
      <c r="R117" s="58" t="e">
        <f t="shared" si="31"/>
        <v>#REF!</v>
      </c>
      <c r="S117" s="58" t="e">
        <f t="shared" si="32"/>
        <v>#REF!</v>
      </c>
      <c r="T117" s="608"/>
      <c r="U117" s="608"/>
      <c r="V117" s="609" t="e">
        <f>+#REF!</f>
        <v>#REF!</v>
      </c>
      <c r="W117" s="253" t="e">
        <f t="shared" si="33"/>
        <v>#REF!</v>
      </c>
      <c r="X117" s="253">
        <f t="shared" ca="1" si="34"/>
        <v>0</v>
      </c>
      <c r="Y117" s="63" t="e">
        <f t="shared" ca="1" si="35"/>
        <v>#REF!</v>
      </c>
      <c r="AA117" s="394"/>
    </row>
    <row r="118" spans="1:27" ht="39" thickBot="1" x14ac:dyDescent="0.25">
      <c r="A118" s="801"/>
      <c r="B118" s="802"/>
      <c r="C118" s="803"/>
      <c r="D118" s="803"/>
      <c r="E118" s="803"/>
      <c r="F118" s="800"/>
      <c r="G118" s="800"/>
      <c r="H118" s="406" t="s">
        <v>889</v>
      </c>
      <c r="I118" s="406" t="s">
        <v>44</v>
      </c>
      <c r="J118" s="409">
        <v>1</v>
      </c>
      <c r="K118" s="567">
        <v>41214</v>
      </c>
      <c r="L118" s="567">
        <v>41364</v>
      </c>
      <c r="M118" s="504">
        <f t="shared" si="38"/>
        <v>21.428571428571427</v>
      </c>
      <c r="N118" s="655" t="s">
        <v>1175</v>
      </c>
      <c r="O118" s="50" t="e">
        <f>+#REF!</f>
        <v>#REF!</v>
      </c>
      <c r="P118" s="568" t="e">
        <f t="shared" si="29"/>
        <v>#REF!</v>
      </c>
      <c r="Q118" s="504" t="e">
        <f t="shared" si="30"/>
        <v>#REF!</v>
      </c>
      <c r="R118" s="504" t="e">
        <f t="shared" si="31"/>
        <v>#REF!</v>
      </c>
      <c r="S118" s="504" t="e">
        <f t="shared" si="32"/>
        <v>#REF!</v>
      </c>
      <c r="T118" s="571"/>
      <c r="U118" s="571"/>
      <c r="V118" s="230" t="e">
        <f>+#REF!</f>
        <v>#REF!</v>
      </c>
      <c r="W118" s="254" t="e">
        <f t="shared" si="33"/>
        <v>#REF!</v>
      </c>
      <c r="X118" s="254">
        <f t="shared" ca="1" si="34"/>
        <v>0</v>
      </c>
      <c r="Y118" s="100" t="e">
        <f t="shared" ca="1" si="35"/>
        <v>#REF!</v>
      </c>
      <c r="AA118" s="394"/>
    </row>
    <row r="119" spans="1:27" ht="64.5" thickBot="1" x14ac:dyDescent="0.25">
      <c r="A119" s="797"/>
      <c r="B119" s="799"/>
      <c r="C119" s="793"/>
      <c r="D119" s="793"/>
      <c r="E119" s="793"/>
      <c r="F119" s="795"/>
      <c r="G119" s="795"/>
      <c r="H119" s="631" t="s">
        <v>890</v>
      </c>
      <c r="I119" s="631" t="s">
        <v>84</v>
      </c>
      <c r="J119" s="632">
        <v>1</v>
      </c>
      <c r="K119" s="620">
        <v>41121</v>
      </c>
      <c r="L119" s="620">
        <v>41455</v>
      </c>
      <c r="M119" s="553">
        <f t="shared" si="38"/>
        <v>47.714285714285715</v>
      </c>
      <c r="N119" s="666" t="s">
        <v>1175</v>
      </c>
      <c r="O119" s="622" t="e">
        <f>+#REF!</f>
        <v>#REF!</v>
      </c>
      <c r="P119" s="623" t="e">
        <f t="shared" si="29"/>
        <v>#REF!</v>
      </c>
      <c r="Q119" s="553" t="e">
        <f t="shared" si="30"/>
        <v>#REF!</v>
      </c>
      <c r="R119" s="553" t="e">
        <f t="shared" si="31"/>
        <v>#REF!</v>
      </c>
      <c r="S119" s="553" t="e">
        <f t="shared" si="32"/>
        <v>#REF!</v>
      </c>
      <c r="T119" s="624"/>
      <c r="U119" s="624"/>
      <c r="V119" s="625" t="e">
        <f>+#REF!</f>
        <v>#REF!</v>
      </c>
      <c r="W119" s="558" t="e">
        <f t="shared" si="33"/>
        <v>#REF!</v>
      </c>
      <c r="X119" s="558">
        <f t="shared" ca="1" si="34"/>
        <v>0</v>
      </c>
      <c r="Y119" s="506" t="e">
        <f t="shared" ca="1" si="35"/>
        <v>#REF!</v>
      </c>
      <c r="AA119" s="394"/>
    </row>
    <row r="120" spans="1:27" ht="77.25" thickBot="1" x14ac:dyDescent="0.25">
      <c r="A120" s="796">
        <v>36</v>
      </c>
      <c r="B120" s="798"/>
      <c r="C120" s="792" t="s">
        <v>891</v>
      </c>
      <c r="D120" s="792" t="s">
        <v>892</v>
      </c>
      <c r="E120" s="792" t="s">
        <v>893</v>
      </c>
      <c r="F120" s="794" t="s">
        <v>894</v>
      </c>
      <c r="G120" s="794" t="s">
        <v>895</v>
      </c>
      <c r="H120" s="510" t="s">
        <v>1137</v>
      </c>
      <c r="I120" s="405" t="s">
        <v>896</v>
      </c>
      <c r="J120" s="408">
        <v>1</v>
      </c>
      <c r="K120" s="605">
        <v>41121</v>
      </c>
      <c r="L120" s="605">
        <v>41455</v>
      </c>
      <c r="M120" s="335">
        <f t="shared" si="38"/>
        <v>47.714285714285715</v>
      </c>
      <c r="N120" s="500" t="s">
        <v>897</v>
      </c>
      <c r="O120" s="119" t="e">
        <f>+#REF!</f>
        <v>#REF!</v>
      </c>
      <c r="P120" s="607" t="e">
        <f t="shared" si="29"/>
        <v>#REF!</v>
      </c>
      <c r="Q120" s="58" t="e">
        <f t="shared" si="30"/>
        <v>#REF!</v>
      </c>
      <c r="R120" s="58" t="e">
        <f t="shared" si="31"/>
        <v>#REF!</v>
      </c>
      <c r="S120" s="58" t="e">
        <f t="shared" si="32"/>
        <v>#REF!</v>
      </c>
      <c r="T120" s="608"/>
      <c r="U120" s="608"/>
      <c r="V120" s="609" t="e">
        <f>+#REF!</f>
        <v>#REF!</v>
      </c>
      <c r="W120" s="253" t="e">
        <f t="shared" si="33"/>
        <v>#REF!</v>
      </c>
      <c r="X120" s="253">
        <f t="shared" ca="1" si="34"/>
        <v>0</v>
      </c>
      <c r="Y120" s="63" t="e">
        <f t="shared" ca="1" si="35"/>
        <v>#REF!</v>
      </c>
      <c r="AA120" s="394"/>
    </row>
    <row r="121" spans="1:27" ht="39" thickBot="1" x14ac:dyDescent="0.25">
      <c r="A121" s="801"/>
      <c r="B121" s="802"/>
      <c r="C121" s="803"/>
      <c r="D121" s="803"/>
      <c r="E121" s="803"/>
      <c r="F121" s="800"/>
      <c r="G121" s="800"/>
      <c r="H121" s="406" t="s">
        <v>898</v>
      </c>
      <c r="I121" s="406" t="s">
        <v>899</v>
      </c>
      <c r="J121" s="409">
        <v>1</v>
      </c>
      <c r="K121" s="567">
        <v>41183</v>
      </c>
      <c r="L121" s="567">
        <v>41455</v>
      </c>
      <c r="M121" s="337">
        <f t="shared" si="38"/>
        <v>38.857142857142854</v>
      </c>
      <c r="N121" s="655" t="s">
        <v>1175</v>
      </c>
      <c r="O121" s="50" t="e">
        <f>+#REF!</f>
        <v>#REF!</v>
      </c>
      <c r="P121" s="568" t="e">
        <f t="shared" si="29"/>
        <v>#REF!</v>
      </c>
      <c r="Q121" s="504" t="e">
        <f t="shared" si="30"/>
        <v>#REF!</v>
      </c>
      <c r="R121" s="504" t="e">
        <f t="shared" si="31"/>
        <v>#REF!</v>
      </c>
      <c r="S121" s="504" t="e">
        <f t="shared" si="32"/>
        <v>#REF!</v>
      </c>
      <c r="T121" s="571"/>
      <c r="U121" s="571"/>
      <c r="V121" s="230" t="e">
        <f>+#REF!</f>
        <v>#REF!</v>
      </c>
      <c r="W121" s="254" t="e">
        <f t="shared" si="33"/>
        <v>#REF!</v>
      </c>
      <c r="X121" s="254">
        <f t="shared" ca="1" si="34"/>
        <v>0</v>
      </c>
      <c r="Y121" s="100" t="e">
        <f t="shared" ca="1" si="35"/>
        <v>#REF!</v>
      </c>
      <c r="AA121" s="394"/>
    </row>
    <row r="122" spans="1:27" ht="64.5" thickBot="1" x14ac:dyDescent="0.25">
      <c r="A122" s="797"/>
      <c r="B122" s="799"/>
      <c r="C122" s="793"/>
      <c r="D122" s="793"/>
      <c r="E122" s="793"/>
      <c r="F122" s="795"/>
      <c r="G122" s="795"/>
      <c r="H122" s="511" t="s">
        <v>1138</v>
      </c>
      <c r="I122" s="407" t="s">
        <v>84</v>
      </c>
      <c r="J122" s="410">
        <v>1</v>
      </c>
      <c r="K122" s="613">
        <v>41121</v>
      </c>
      <c r="L122" s="613">
        <v>41455</v>
      </c>
      <c r="M122" s="336">
        <f t="shared" si="38"/>
        <v>47.714285714285715</v>
      </c>
      <c r="N122" s="656" t="s">
        <v>1175</v>
      </c>
      <c r="O122" s="122" t="e">
        <f>+#REF!</f>
        <v>#REF!</v>
      </c>
      <c r="P122" s="615" t="e">
        <f t="shared" si="29"/>
        <v>#REF!</v>
      </c>
      <c r="Q122" s="505" t="e">
        <f t="shared" si="30"/>
        <v>#REF!</v>
      </c>
      <c r="R122" s="505" t="e">
        <f t="shared" si="31"/>
        <v>#REF!</v>
      </c>
      <c r="S122" s="505" t="e">
        <f t="shared" si="32"/>
        <v>#REF!</v>
      </c>
      <c r="T122" s="616"/>
      <c r="U122" s="616"/>
      <c r="V122" s="231" t="e">
        <f>+#REF!</f>
        <v>#REF!</v>
      </c>
      <c r="W122" s="255" t="e">
        <f t="shared" si="33"/>
        <v>#REF!</v>
      </c>
      <c r="X122" s="255">
        <f t="shared" ca="1" si="34"/>
        <v>0</v>
      </c>
      <c r="Y122" s="73" t="e">
        <f t="shared" ca="1" si="35"/>
        <v>#REF!</v>
      </c>
      <c r="AA122" s="394"/>
    </row>
    <row r="123" spans="1:27" ht="225.75" thickBot="1" x14ac:dyDescent="0.25">
      <c r="A123" s="507">
        <v>37</v>
      </c>
      <c r="B123" s="594"/>
      <c r="C123" s="595" t="s">
        <v>900</v>
      </c>
      <c r="D123" s="595" t="s">
        <v>901</v>
      </c>
      <c r="E123" s="595" t="s">
        <v>902</v>
      </c>
      <c r="F123" s="503" t="s">
        <v>903</v>
      </c>
      <c r="G123" s="503" t="s">
        <v>904</v>
      </c>
      <c r="H123" s="508" t="s">
        <v>1176</v>
      </c>
      <c r="I123" s="503" t="s">
        <v>788</v>
      </c>
      <c r="J123" s="633">
        <v>1</v>
      </c>
      <c r="K123" s="599">
        <v>41121</v>
      </c>
      <c r="L123" s="599">
        <v>41425</v>
      </c>
      <c r="M123" s="390">
        <f t="shared" si="38"/>
        <v>43.428571428571431</v>
      </c>
      <c r="N123" s="634" t="s">
        <v>905</v>
      </c>
      <c r="O123" s="600" t="e">
        <f>+#REF!</f>
        <v>#REF!</v>
      </c>
      <c r="P123" s="601" t="e">
        <f t="shared" si="29"/>
        <v>#REF!</v>
      </c>
      <c r="Q123" s="390" t="e">
        <f t="shared" si="30"/>
        <v>#REF!</v>
      </c>
      <c r="R123" s="390" t="e">
        <f t="shared" si="31"/>
        <v>#REF!</v>
      </c>
      <c r="S123" s="390" t="e">
        <f t="shared" si="32"/>
        <v>#REF!</v>
      </c>
      <c r="T123" s="569"/>
      <c r="U123" s="569"/>
      <c r="V123" s="570" t="e">
        <f>+#REF!</f>
        <v>#REF!</v>
      </c>
      <c r="W123" s="377" t="e">
        <f t="shared" si="33"/>
        <v>#REF!</v>
      </c>
      <c r="X123" s="377">
        <f t="shared" ca="1" si="34"/>
        <v>0</v>
      </c>
      <c r="Y123" s="252" t="e">
        <f t="shared" ca="1" si="35"/>
        <v>#REF!</v>
      </c>
      <c r="AA123" s="394"/>
    </row>
    <row r="124" spans="1:27" ht="77.25" thickBot="1" x14ac:dyDescent="0.25">
      <c r="A124" s="796">
        <v>38</v>
      </c>
      <c r="B124" s="798"/>
      <c r="C124" s="792" t="s">
        <v>906</v>
      </c>
      <c r="D124" s="792" t="s">
        <v>907</v>
      </c>
      <c r="E124" s="792" t="s">
        <v>908</v>
      </c>
      <c r="F124" s="794" t="s">
        <v>909</v>
      </c>
      <c r="G124" s="794" t="s">
        <v>1139</v>
      </c>
      <c r="H124" s="510" t="s">
        <v>1140</v>
      </c>
      <c r="I124" s="405" t="s">
        <v>75</v>
      </c>
      <c r="J124" s="127">
        <v>1</v>
      </c>
      <c r="K124" s="605">
        <v>41121</v>
      </c>
      <c r="L124" s="605">
        <v>41425</v>
      </c>
      <c r="M124" s="58">
        <f t="shared" si="38"/>
        <v>43.428571428571431</v>
      </c>
      <c r="N124" s="606" t="s">
        <v>764</v>
      </c>
      <c r="O124" s="119" t="e">
        <f>+#REF!</f>
        <v>#REF!</v>
      </c>
      <c r="P124" s="607" t="e">
        <f t="shared" si="29"/>
        <v>#REF!</v>
      </c>
      <c r="Q124" s="58" t="e">
        <f t="shared" si="30"/>
        <v>#REF!</v>
      </c>
      <c r="R124" s="58" t="e">
        <f t="shared" si="31"/>
        <v>#REF!</v>
      </c>
      <c r="S124" s="58" t="e">
        <f t="shared" si="32"/>
        <v>#REF!</v>
      </c>
      <c r="T124" s="608"/>
      <c r="U124" s="608"/>
      <c r="V124" s="609" t="e">
        <f>+#REF!</f>
        <v>#REF!</v>
      </c>
      <c r="W124" s="253" t="e">
        <f t="shared" si="33"/>
        <v>#REF!</v>
      </c>
      <c r="X124" s="253">
        <f t="shared" ca="1" si="34"/>
        <v>0</v>
      </c>
      <c r="Y124" s="63" t="e">
        <f t="shared" ca="1" si="35"/>
        <v>#REF!</v>
      </c>
      <c r="AA124" s="394"/>
    </row>
    <row r="125" spans="1:27" ht="268.5" thickBot="1" x14ac:dyDescent="0.25">
      <c r="A125" s="797"/>
      <c r="B125" s="799"/>
      <c r="C125" s="793"/>
      <c r="D125" s="793"/>
      <c r="E125" s="793"/>
      <c r="F125" s="795"/>
      <c r="G125" s="795"/>
      <c r="H125" s="662" t="s">
        <v>1141</v>
      </c>
      <c r="I125" s="610" t="s">
        <v>697</v>
      </c>
      <c r="J125" s="410">
        <v>1</v>
      </c>
      <c r="K125" s="612">
        <v>41121</v>
      </c>
      <c r="L125" s="613">
        <v>41425</v>
      </c>
      <c r="M125" s="336">
        <f t="shared" ref="M125:M133" si="39">(+L125-K125)/7</f>
        <v>43.428571428571431</v>
      </c>
      <c r="N125" s="614" t="s">
        <v>760</v>
      </c>
      <c r="O125" s="122" t="e">
        <f>+#REF!</f>
        <v>#REF!</v>
      </c>
      <c r="P125" s="615" t="e">
        <f t="shared" si="29"/>
        <v>#REF!</v>
      </c>
      <c r="Q125" s="505" t="e">
        <f t="shared" si="30"/>
        <v>#REF!</v>
      </c>
      <c r="R125" s="505" t="e">
        <f t="shared" si="31"/>
        <v>#REF!</v>
      </c>
      <c r="S125" s="505" t="e">
        <f t="shared" si="32"/>
        <v>#REF!</v>
      </c>
      <c r="T125" s="616"/>
      <c r="U125" s="616"/>
      <c r="V125" s="231" t="e">
        <f>+#REF!</f>
        <v>#REF!</v>
      </c>
      <c r="W125" s="255" t="e">
        <f t="shared" si="33"/>
        <v>#REF!</v>
      </c>
      <c r="X125" s="255">
        <f t="shared" ca="1" si="34"/>
        <v>0</v>
      </c>
      <c r="Y125" s="73" t="e">
        <f t="shared" ca="1" si="35"/>
        <v>#REF!</v>
      </c>
      <c r="AA125" s="394"/>
    </row>
    <row r="126" spans="1:27" ht="147" thickBot="1" x14ac:dyDescent="0.25">
      <c r="A126" s="507">
        <v>39</v>
      </c>
      <c r="B126" s="594"/>
      <c r="C126" s="665" t="s">
        <v>1142</v>
      </c>
      <c r="D126" s="595" t="s">
        <v>910</v>
      </c>
      <c r="E126" s="595" t="s">
        <v>911</v>
      </c>
      <c r="F126" s="503" t="s">
        <v>912</v>
      </c>
      <c r="G126" s="503" t="s">
        <v>913</v>
      </c>
      <c r="H126" s="503" t="s">
        <v>914</v>
      </c>
      <c r="I126" s="503" t="s">
        <v>915</v>
      </c>
      <c r="J126" s="326">
        <v>1</v>
      </c>
      <c r="K126" s="599">
        <v>41121</v>
      </c>
      <c r="L126" s="599">
        <v>41425</v>
      </c>
      <c r="M126" s="390">
        <f t="shared" si="39"/>
        <v>43.428571428571431</v>
      </c>
      <c r="N126" s="509" t="s">
        <v>151</v>
      </c>
      <c r="O126" s="600" t="e">
        <f>+#REF!</f>
        <v>#REF!</v>
      </c>
      <c r="P126" s="601" t="e">
        <f t="shared" si="29"/>
        <v>#REF!</v>
      </c>
      <c r="Q126" s="390" t="e">
        <f t="shared" si="30"/>
        <v>#REF!</v>
      </c>
      <c r="R126" s="390" t="e">
        <f t="shared" si="31"/>
        <v>#REF!</v>
      </c>
      <c r="S126" s="390" t="e">
        <f t="shared" si="32"/>
        <v>#REF!</v>
      </c>
      <c r="T126" s="569"/>
      <c r="U126" s="569"/>
      <c r="V126" s="570" t="e">
        <f>+#REF!</f>
        <v>#REF!</v>
      </c>
      <c r="W126" s="377" t="e">
        <f t="shared" si="33"/>
        <v>#REF!</v>
      </c>
      <c r="X126" s="377">
        <f t="shared" ca="1" si="34"/>
        <v>0</v>
      </c>
      <c r="Y126" s="252" t="e">
        <f t="shared" ca="1" si="35"/>
        <v>#REF!</v>
      </c>
      <c r="AA126" s="394"/>
    </row>
    <row r="127" spans="1:27" ht="268.5" thickBot="1" x14ac:dyDescent="0.25">
      <c r="A127" s="796">
        <v>40</v>
      </c>
      <c r="B127" s="798"/>
      <c r="C127" s="792" t="s">
        <v>916</v>
      </c>
      <c r="D127" s="792" t="s">
        <v>917</v>
      </c>
      <c r="E127" s="792" t="s">
        <v>918</v>
      </c>
      <c r="F127" s="794" t="s">
        <v>919</v>
      </c>
      <c r="G127" s="794" t="s">
        <v>920</v>
      </c>
      <c r="H127" s="661" t="s">
        <v>1141</v>
      </c>
      <c r="I127" s="602" t="s">
        <v>697</v>
      </c>
      <c r="J127" s="408">
        <v>1</v>
      </c>
      <c r="K127" s="604">
        <v>41121</v>
      </c>
      <c r="L127" s="605">
        <v>41425</v>
      </c>
      <c r="M127" s="335">
        <f t="shared" si="39"/>
        <v>43.428571428571431</v>
      </c>
      <c r="N127" s="606" t="s">
        <v>760</v>
      </c>
      <c r="O127" s="119" t="e">
        <f>+#REF!</f>
        <v>#REF!</v>
      </c>
      <c r="P127" s="607" t="e">
        <f t="shared" si="29"/>
        <v>#REF!</v>
      </c>
      <c r="Q127" s="58" t="e">
        <f t="shared" si="30"/>
        <v>#REF!</v>
      </c>
      <c r="R127" s="58" t="e">
        <f t="shared" si="31"/>
        <v>#REF!</v>
      </c>
      <c r="S127" s="58" t="e">
        <f t="shared" si="32"/>
        <v>#REF!</v>
      </c>
      <c r="T127" s="608"/>
      <c r="U127" s="608"/>
      <c r="V127" s="609" t="e">
        <f>+#REF!</f>
        <v>#REF!</v>
      </c>
      <c r="W127" s="253" t="e">
        <f t="shared" si="33"/>
        <v>#REF!</v>
      </c>
      <c r="X127" s="253">
        <f t="shared" ca="1" si="34"/>
        <v>0</v>
      </c>
      <c r="Y127" s="63" t="e">
        <f t="shared" ca="1" si="35"/>
        <v>#REF!</v>
      </c>
      <c r="AA127" s="394"/>
    </row>
    <row r="128" spans="1:27" ht="64.5" thickBot="1" x14ac:dyDescent="0.25">
      <c r="A128" s="797"/>
      <c r="B128" s="799"/>
      <c r="C128" s="793"/>
      <c r="D128" s="793"/>
      <c r="E128" s="793"/>
      <c r="F128" s="795"/>
      <c r="G128" s="795"/>
      <c r="H128" s="407" t="s">
        <v>921</v>
      </c>
      <c r="I128" s="407" t="s">
        <v>43</v>
      </c>
      <c r="J128" s="410">
        <v>1</v>
      </c>
      <c r="K128" s="613">
        <v>41121</v>
      </c>
      <c r="L128" s="613">
        <v>41425</v>
      </c>
      <c r="M128" s="505">
        <f t="shared" si="39"/>
        <v>43.428571428571431</v>
      </c>
      <c r="N128" s="501" t="s">
        <v>922</v>
      </c>
      <c r="O128" s="122" t="e">
        <f>+#REF!</f>
        <v>#REF!</v>
      </c>
      <c r="P128" s="615" t="e">
        <f t="shared" si="29"/>
        <v>#REF!</v>
      </c>
      <c r="Q128" s="505" t="e">
        <f t="shared" si="30"/>
        <v>#REF!</v>
      </c>
      <c r="R128" s="505" t="e">
        <f t="shared" si="31"/>
        <v>#REF!</v>
      </c>
      <c r="S128" s="505" t="e">
        <f t="shared" si="32"/>
        <v>#REF!</v>
      </c>
      <c r="T128" s="616"/>
      <c r="U128" s="616"/>
      <c r="V128" s="231" t="e">
        <f>+#REF!</f>
        <v>#REF!</v>
      </c>
      <c r="W128" s="255" t="e">
        <f t="shared" si="33"/>
        <v>#REF!</v>
      </c>
      <c r="X128" s="255">
        <f t="shared" ca="1" si="34"/>
        <v>0</v>
      </c>
      <c r="Y128" s="73" t="e">
        <f t="shared" ca="1" si="35"/>
        <v>#REF!</v>
      </c>
      <c r="AA128" s="394"/>
    </row>
    <row r="129" spans="1:27" ht="237" thickBot="1" x14ac:dyDescent="0.25">
      <c r="A129" s="259">
        <v>41</v>
      </c>
      <c r="B129" s="591"/>
      <c r="C129" s="580" t="s">
        <v>923</v>
      </c>
      <c r="D129" s="580" t="s">
        <v>924</v>
      </c>
      <c r="E129" s="580" t="s">
        <v>925</v>
      </c>
      <c r="F129" s="78" t="s">
        <v>1143</v>
      </c>
      <c r="G129" s="78" t="s">
        <v>1144</v>
      </c>
      <c r="H129" s="78" t="s">
        <v>1145</v>
      </c>
      <c r="I129" s="78" t="s">
        <v>76</v>
      </c>
      <c r="J129" s="115">
        <v>1</v>
      </c>
      <c r="K129" s="582">
        <v>41121</v>
      </c>
      <c r="L129" s="582">
        <v>41213</v>
      </c>
      <c r="M129" s="81">
        <f t="shared" si="39"/>
        <v>13.142857142857142</v>
      </c>
      <c r="N129" s="126" t="s">
        <v>151</v>
      </c>
      <c r="O129" s="584" t="e">
        <f>+#REF!</f>
        <v>#REF!</v>
      </c>
      <c r="P129" s="587" t="e">
        <f t="shared" si="29"/>
        <v>#REF!</v>
      </c>
      <c r="Q129" s="81" t="e">
        <f t="shared" si="30"/>
        <v>#REF!</v>
      </c>
      <c r="R129" s="81" t="e">
        <f t="shared" si="31"/>
        <v>#REF!</v>
      </c>
      <c r="S129" s="81" t="e">
        <f t="shared" si="32"/>
        <v>#REF!</v>
      </c>
      <c r="T129" s="224"/>
      <c r="U129" s="224"/>
      <c r="V129" s="234" t="e">
        <f>+#REF!</f>
        <v>#REF!</v>
      </c>
      <c r="W129" s="285" t="e">
        <f t="shared" si="33"/>
        <v>#REF!</v>
      </c>
      <c r="X129" s="285">
        <f t="shared" ca="1" si="34"/>
        <v>0</v>
      </c>
      <c r="Y129" s="86" t="e">
        <f t="shared" ca="1" si="35"/>
        <v>#REF!</v>
      </c>
      <c r="AA129" s="394"/>
    </row>
    <row r="130" spans="1:27" ht="281.25" thickBot="1" x14ac:dyDescent="0.25">
      <c r="A130" s="259">
        <v>42</v>
      </c>
      <c r="B130" s="591"/>
      <c r="C130" s="580" t="s">
        <v>926</v>
      </c>
      <c r="D130" s="580" t="s">
        <v>927</v>
      </c>
      <c r="E130" s="580" t="s">
        <v>928</v>
      </c>
      <c r="F130" s="227" t="s">
        <v>929</v>
      </c>
      <c r="G130" s="227" t="s">
        <v>920</v>
      </c>
      <c r="H130" s="262" t="s">
        <v>1146</v>
      </c>
      <c r="I130" s="262" t="s">
        <v>697</v>
      </c>
      <c r="J130" s="115">
        <v>1</v>
      </c>
      <c r="K130" s="581">
        <v>41121</v>
      </c>
      <c r="L130" s="582">
        <v>41425</v>
      </c>
      <c r="M130" s="116">
        <f t="shared" si="39"/>
        <v>43.428571428571431</v>
      </c>
      <c r="N130" s="263" t="s">
        <v>760</v>
      </c>
      <c r="O130" s="584" t="e">
        <f>+#REF!</f>
        <v>#REF!</v>
      </c>
      <c r="P130" s="587" t="e">
        <f t="shared" si="29"/>
        <v>#REF!</v>
      </c>
      <c r="Q130" s="81" t="e">
        <f t="shared" si="30"/>
        <v>#REF!</v>
      </c>
      <c r="R130" s="81" t="e">
        <f t="shared" si="31"/>
        <v>#REF!</v>
      </c>
      <c r="S130" s="81" t="e">
        <f t="shared" si="32"/>
        <v>#REF!</v>
      </c>
      <c r="T130" s="224"/>
      <c r="U130" s="224"/>
      <c r="V130" s="234" t="e">
        <f>+#REF!</f>
        <v>#REF!</v>
      </c>
      <c r="W130" s="285" t="e">
        <f t="shared" si="33"/>
        <v>#REF!</v>
      </c>
      <c r="X130" s="285">
        <f t="shared" ca="1" si="34"/>
        <v>0</v>
      </c>
      <c r="Y130" s="86" t="e">
        <f t="shared" ca="1" si="35"/>
        <v>#REF!</v>
      </c>
      <c r="AA130" s="394"/>
    </row>
    <row r="131" spans="1:27" ht="135.75" thickBot="1" x14ac:dyDescent="0.25">
      <c r="A131" s="259">
        <v>43</v>
      </c>
      <c r="B131" s="591"/>
      <c r="C131" s="580" t="s">
        <v>930</v>
      </c>
      <c r="D131" s="580" t="s">
        <v>931</v>
      </c>
      <c r="E131" s="580" t="s">
        <v>932</v>
      </c>
      <c r="F131" s="229" t="s">
        <v>929</v>
      </c>
      <c r="G131" s="229" t="s">
        <v>920</v>
      </c>
      <c r="H131" s="262" t="s">
        <v>933</v>
      </c>
      <c r="I131" s="262" t="s">
        <v>697</v>
      </c>
      <c r="J131" s="115">
        <v>1</v>
      </c>
      <c r="K131" s="581">
        <v>41121</v>
      </c>
      <c r="L131" s="582">
        <v>41425</v>
      </c>
      <c r="M131" s="116">
        <f t="shared" si="39"/>
        <v>43.428571428571431</v>
      </c>
      <c r="N131" s="263" t="s">
        <v>760</v>
      </c>
      <c r="O131" s="584" t="e">
        <f>+#REF!</f>
        <v>#REF!</v>
      </c>
      <c r="P131" s="587" t="e">
        <f t="shared" si="29"/>
        <v>#REF!</v>
      </c>
      <c r="Q131" s="81" t="e">
        <f t="shared" si="30"/>
        <v>#REF!</v>
      </c>
      <c r="R131" s="81" t="e">
        <f t="shared" si="31"/>
        <v>#REF!</v>
      </c>
      <c r="S131" s="81" t="e">
        <f t="shared" si="32"/>
        <v>#REF!</v>
      </c>
      <c r="T131" s="224"/>
      <c r="U131" s="224"/>
      <c r="V131" s="234" t="e">
        <f>+#REF!</f>
        <v>#REF!</v>
      </c>
      <c r="W131" s="285" t="e">
        <f t="shared" si="33"/>
        <v>#REF!</v>
      </c>
      <c r="X131" s="285">
        <f t="shared" ca="1" si="34"/>
        <v>0</v>
      </c>
      <c r="Y131" s="86" t="e">
        <f t="shared" ca="1" si="35"/>
        <v>#REF!</v>
      </c>
      <c r="AA131" s="394"/>
    </row>
    <row r="132" spans="1:27" ht="237" thickBot="1" x14ac:dyDescent="0.25">
      <c r="A132" s="259">
        <v>44</v>
      </c>
      <c r="B132" s="591"/>
      <c r="C132" s="580" t="s">
        <v>934</v>
      </c>
      <c r="D132" s="580" t="s">
        <v>935</v>
      </c>
      <c r="E132" s="580" t="s">
        <v>936</v>
      </c>
      <c r="F132" s="588" t="s">
        <v>1147</v>
      </c>
      <c r="G132" s="588" t="s">
        <v>920</v>
      </c>
      <c r="H132" s="262" t="s">
        <v>933</v>
      </c>
      <c r="I132" s="262" t="s">
        <v>697</v>
      </c>
      <c r="J132" s="115">
        <v>1</v>
      </c>
      <c r="K132" s="581">
        <v>41121</v>
      </c>
      <c r="L132" s="582">
        <v>41425</v>
      </c>
      <c r="M132" s="334">
        <f t="shared" si="39"/>
        <v>43.428571428571431</v>
      </c>
      <c r="N132" s="263" t="s">
        <v>760</v>
      </c>
      <c r="O132" s="584" t="e">
        <f>+#REF!</f>
        <v>#REF!</v>
      </c>
      <c r="P132" s="587" t="e">
        <f t="shared" si="29"/>
        <v>#REF!</v>
      </c>
      <c r="Q132" s="81" t="e">
        <f t="shared" si="30"/>
        <v>#REF!</v>
      </c>
      <c r="R132" s="81" t="e">
        <f t="shared" si="31"/>
        <v>#REF!</v>
      </c>
      <c r="S132" s="81" t="e">
        <f t="shared" si="32"/>
        <v>#REF!</v>
      </c>
      <c r="T132" s="224"/>
      <c r="U132" s="224"/>
      <c r="V132" s="234" t="e">
        <f>+#REF!</f>
        <v>#REF!</v>
      </c>
      <c r="W132" s="285" t="e">
        <f t="shared" si="33"/>
        <v>#REF!</v>
      </c>
      <c r="X132" s="285">
        <f t="shared" ca="1" si="34"/>
        <v>0</v>
      </c>
      <c r="Y132" s="86" t="e">
        <f t="shared" ca="1" si="35"/>
        <v>#REF!</v>
      </c>
      <c r="AA132" s="394"/>
    </row>
    <row r="133" spans="1:27" ht="115.5" thickBot="1" x14ac:dyDescent="0.25">
      <c r="A133" s="259">
        <v>45</v>
      </c>
      <c r="B133" s="591"/>
      <c r="C133" s="580" t="s">
        <v>937</v>
      </c>
      <c r="D133" s="580" t="s">
        <v>938</v>
      </c>
      <c r="E133" s="580" t="s">
        <v>939</v>
      </c>
      <c r="F133" s="114" t="s">
        <v>1148</v>
      </c>
      <c r="G133" s="114" t="s">
        <v>940</v>
      </c>
      <c r="H133" s="114" t="s">
        <v>1149</v>
      </c>
      <c r="I133" s="114" t="s">
        <v>43</v>
      </c>
      <c r="J133" s="115">
        <v>1</v>
      </c>
      <c r="K133" s="581">
        <v>41121</v>
      </c>
      <c r="L133" s="582">
        <v>41425</v>
      </c>
      <c r="M133" s="334">
        <f t="shared" si="39"/>
        <v>43.428571428571431</v>
      </c>
      <c r="N133" s="263" t="s">
        <v>941</v>
      </c>
      <c r="O133" s="584" t="e">
        <f>+#REF!</f>
        <v>#REF!</v>
      </c>
      <c r="P133" s="587" t="e">
        <f t="shared" si="29"/>
        <v>#REF!</v>
      </c>
      <c r="Q133" s="81" t="e">
        <f t="shared" si="30"/>
        <v>#REF!</v>
      </c>
      <c r="R133" s="81" t="e">
        <f t="shared" si="31"/>
        <v>#REF!</v>
      </c>
      <c r="S133" s="81" t="e">
        <f t="shared" si="32"/>
        <v>#REF!</v>
      </c>
      <c r="T133" s="224"/>
      <c r="U133" s="224"/>
      <c r="V133" s="234" t="e">
        <f>+#REF!</f>
        <v>#REF!</v>
      </c>
      <c r="W133" s="285" t="e">
        <f t="shared" si="33"/>
        <v>#REF!</v>
      </c>
      <c r="X133" s="285">
        <f t="shared" ca="1" si="34"/>
        <v>0</v>
      </c>
      <c r="Y133" s="86" t="e">
        <f t="shared" ca="1" si="35"/>
        <v>#REF!</v>
      </c>
      <c r="AA133" s="394"/>
    </row>
    <row r="134" spans="1:27" ht="282" thickBot="1" x14ac:dyDescent="0.25">
      <c r="A134" s="259">
        <v>46</v>
      </c>
      <c r="B134" s="591"/>
      <c r="C134" s="580" t="s">
        <v>942</v>
      </c>
      <c r="D134" s="580" t="s">
        <v>943</v>
      </c>
      <c r="E134" s="580" t="s">
        <v>944</v>
      </c>
      <c r="F134" s="114" t="s">
        <v>850</v>
      </c>
      <c r="G134" s="114" t="s">
        <v>851</v>
      </c>
      <c r="H134" s="114" t="s">
        <v>945</v>
      </c>
      <c r="I134" s="114" t="s">
        <v>853</v>
      </c>
      <c r="J134" s="115">
        <v>1</v>
      </c>
      <c r="K134" s="582">
        <v>41091</v>
      </c>
      <c r="L134" s="582">
        <v>41425</v>
      </c>
      <c r="M134" s="81">
        <f t="shared" ref="M134:M151" si="40">(+L134-K134)/7</f>
        <v>47.714285714285715</v>
      </c>
      <c r="N134" s="126" t="s">
        <v>29</v>
      </c>
      <c r="O134" s="584" t="e">
        <f>+#REF!</f>
        <v>#REF!</v>
      </c>
      <c r="P134" s="587" t="e">
        <f t="shared" si="29"/>
        <v>#REF!</v>
      </c>
      <c r="Q134" s="81" t="e">
        <f t="shared" si="30"/>
        <v>#REF!</v>
      </c>
      <c r="R134" s="81" t="e">
        <f t="shared" si="31"/>
        <v>#REF!</v>
      </c>
      <c r="S134" s="81" t="e">
        <f t="shared" si="32"/>
        <v>#REF!</v>
      </c>
      <c r="T134" s="224"/>
      <c r="U134" s="224"/>
      <c r="V134" s="234" t="e">
        <f>+#REF!</f>
        <v>#REF!</v>
      </c>
      <c r="W134" s="285" t="e">
        <f t="shared" si="33"/>
        <v>#REF!</v>
      </c>
      <c r="X134" s="285">
        <f t="shared" ca="1" si="34"/>
        <v>0</v>
      </c>
      <c r="Y134" s="86" t="e">
        <f t="shared" ca="1" si="35"/>
        <v>#REF!</v>
      </c>
      <c r="AA134" s="394"/>
    </row>
    <row r="135" spans="1:27" ht="293.25" thickBot="1" x14ac:dyDescent="0.25">
      <c r="A135" s="259">
        <v>47</v>
      </c>
      <c r="B135" s="591"/>
      <c r="C135" s="580" t="s">
        <v>946</v>
      </c>
      <c r="D135" s="580" t="s">
        <v>947</v>
      </c>
      <c r="E135" s="580" t="s">
        <v>948</v>
      </c>
      <c r="F135" s="114" t="s">
        <v>949</v>
      </c>
      <c r="G135" s="114" t="s">
        <v>949</v>
      </c>
      <c r="H135" s="114" t="s">
        <v>949</v>
      </c>
      <c r="I135" s="114" t="s">
        <v>853</v>
      </c>
      <c r="J135" s="115">
        <v>1</v>
      </c>
      <c r="K135" s="582">
        <v>41091</v>
      </c>
      <c r="L135" s="582">
        <v>41425</v>
      </c>
      <c r="M135" s="81">
        <f t="shared" si="40"/>
        <v>47.714285714285715</v>
      </c>
      <c r="N135" s="263" t="s">
        <v>941</v>
      </c>
      <c r="O135" s="584" t="e">
        <f>+#REF!</f>
        <v>#REF!</v>
      </c>
      <c r="P135" s="587" t="e">
        <f t="shared" si="29"/>
        <v>#REF!</v>
      </c>
      <c r="Q135" s="81" t="e">
        <f t="shared" si="30"/>
        <v>#REF!</v>
      </c>
      <c r="R135" s="81" t="e">
        <f t="shared" si="31"/>
        <v>#REF!</v>
      </c>
      <c r="S135" s="81" t="e">
        <f t="shared" si="32"/>
        <v>#REF!</v>
      </c>
      <c r="T135" s="224"/>
      <c r="U135" s="224"/>
      <c r="V135" s="234" t="e">
        <f>+#REF!</f>
        <v>#REF!</v>
      </c>
      <c r="W135" s="285" t="e">
        <f t="shared" si="33"/>
        <v>#REF!</v>
      </c>
      <c r="X135" s="285">
        <f t="shared" ca="1" si="34"/>
        <v>0</v>
      </c>
      <c r="Y135" s="86" t="e">
        <f t="shared" ca="1" si="35"/>
        <v>#REF!</v>
      </c>
      <c r="AA135" s="394"/>
    </row>
    <row r="136" spans="1:27" ht="192" thickBot="1" x14ac:dyDescent="0.25">
      <c r="A136" s="259">
        <v>48</v>
      </c>
      <c r="B136" s="591"/>
      <c r="C136" s="580" t="s">
        <v>950</v>
      </c>
      <c r="D136" s="580" t="s">
        <v>951</v>
      </c>
      <c r="E136" s="580" t="s">
        <v>952</v>
      </c>
      <c r="F136" s="114" t="s">
        <v>1150</v>
      </c>
      <c r="G136" s="114" t="s">
        <v>953</v>
      </c>
      <c r="H136" s="114" t="s">
        <v>1151</v>
      </c>
      <c r="I136" s="114" t="s">
        <v>43</v>
      </c>
      <c r="J136" s="115">
        <v>1</v>
      </c>
      <c r="K136" s="581">
        <v>41121</v>
      </c>
      <c r="L136" s="582">
        <v>41425</v>
      </c>
      <c r="M136" s="334">
        <f t="shared" si="40"/>
        <v>43.428571428571431</v>
      </c>
      <c r="N136" s="263" t="s">
        <v>941</v>
      </c>
      <c r="O136" s="584" t="e">
        <f>+#REF!</f>
        <v>#REF!</v>
      </c>
      <c r="P136" s="587" t="e">
        <f t="shared" si="29"/>
        <v>#REF!</v>
      </c>
      <c r="Q136" s="81" t="e">
        <f t="shared" si="30"/>
        <v>#REF!</v>
      </c>
      <c r="R136" s="81" t="e">
        <f t="shared" si="31"/>
        <v>#REF!</v>
      </c>
      <c r="S136" s="81" t="e">
        <f t="shared" si="32"/>
        <v>#REF!</v>
      </c>
      <c r="T136" s="224"/>
      <c r="U136" s="224"/>
      <c r="V136" s="234" t="e">
        <f>+#REF!</f>
        <v>#REF!</v>
      </c>
      <c r="W136" s="285" t="e">
        <f t="shared" si="33"/>
        <v>#REF!</v>
      </c>
      <c r="X136" s="285">
        <f t="shared" ca="1" si="34"/>
        <v>0</v>
      </c>
      <c r="Y136" s="86" t="e">
        <f t="shared" ca="1" si="35"/>
        <v>#REF!</v>
      </c>
      <c r="AA136" s="394"/>
    </row>
    <row r="137" spans="1:27" ht="259.5" thickBot="1" x14ac:dyDescent="0.25">
      <c r="A137" s="259">
        <v>49</v>
      </c>
      <c r="B137" s="591"/>
      <c r="C137" s="580" t="s">
        <v>954</v>
      </c>
      <c r="D137" s="580" t="s">
        <v>955</v>
      </c>
      <c r="E137" s="580" t="s">
        <v>1152</v>
      </c>
      <c r="F137" s="114" t="s">
        <v>1153</v>
      </c>
      <c r="G137" s="114" t="s">
        <v>956</v>
      </c>
      <c r="H137" s="262" t="s">
        <v>957</v>
      </c>
      <c r="I137" s="262" t="s">
        <v>697</v>
      </c>
      <c r="J137" s="115">
        <v>1</v>
      </c>
      <c r="K137" s="581">
        <v>41121</v>
      </c>
      <c r="L137" s="582">
        <v>41425</v>
      </c>
      <c r="M137" s="334">
        <f t="shared" si="40"/>
        <v>43.428571428571431</v>
      </c>
      <c r="N137" s="263" t="s">
        <v>760</v>
      </c>
      <c r="O137" s="584" t="e">
        <f>+#REF!</f>
        <v>#REF!</v>
      </c>
      <c r="P137" s="587" t="e">
        <f t="shared" si="29"/>
        <v>#REF!</v>
      </c>
      <c r="Q137" s="81" t="e">
        <f t="shared" si="30"/>
        <v>#REF!</v>
      </c>
      <c r="R137" s="81" t="e">
        <f t="shared" si="31"/>
        <v>#REF!</v>
      </c>
      <c r="S137" s="81" t="e">
        <f t="shared" si="32"/>
        <v>#REF!</v>
      </c>
      <c r="T137" s="224"/>
      <c r="U137" s="224"/>
      <c r="V137" s="234" t="e">
        <f>+#REF!</f>
        <v>#REF!</v>
      </c>
      <c r="W137" s="285" t="e">
        <f t="shared" si="33"/>
        <v>#REF!</v>
      </c>
      <c r="X137" s="285">
        <f t="shared" ca="1" si="34"/>
        <v>0</v>
      </c>
      <c r="Y137" s="86" t="e">
        <f t="shared" ca="1" si="35"/>
        <v>#REF!</v>
      </c>
      <c r="AA137" s="394"/>
    </row>
    <row r="138" spans="1:27" ht="270.75" thickBot="1" x14ac:dyDescent="0.25">
      <c r="A138" s="259">
        <v>50</v>
      </c>
      <c r="B138" s="591"/>
      <c r="C138" s="580" t="s">
        <v>1154</v>
      </c>
      <c r="D138" s="580" t="s">
        <v>958</v>
      </c>
      <c r="E138" s="580" t="s">
        <v>959</v>
      </c>
      <c r="F138" s="114" t="s">
        <v>1153</v>
      </c>
      <c r="G138" s="114" t="s">
        <v>1155</v>
      </c>
      <c r="H138" s="262" t="s">
        <v>957</v>
      </c>
      <c r="I138" s="262" t="s">
        <v>697</v>
      </c>
      <c r="J138" s="115">
        <v>1</v>
      </c>
      <c r="K138" s="581">
        <v>41121</v>
      </c>
      <c r="L138" s="582">
        <v>41425</v>
      </c>
      <c r="M138" s="334">
        <f t="shared" si="40"/>
        <v>43.428571428571431</v>
      </c>
      <c r="N138" s="263" t="s">
        <v>760</v>
      </c>
      <c r="O138" s="584" t="e">
        <f>+#REF!</f>
        <v>#REF!</v>
      </c>
      <c r="P138" s="587" t="e">
        <f t="shared" si="29"/>
        <v>#REF!</v>
      </c>
      <c r="Q138" s="81" t="e">
        <f t="shared" si="30"/>
        <v>#REF!</v>
      </c>
      <c r="R138" s="81" t="e">
        <f t="shared" si="31"/>
        <v>#REF!</v>
      </c>
      <c r="S138" s="81" t="e">
        <f t="shared" si="32"/>
        <v>#REF!</v>
      </c>
      <c r="T138" s="224"/>
      <c r="U138" s="224"/>
      <c r="V138" s="234" t="e">
        <f>+#REF!</f>
        <v>#REF!</v>
      </c>
      <c r="W138" s="285" t="e">
        <f t="shared" si="33"/>
        <v>#REF!</v>
      </c>
      <c r="X138" s="285">
        <f t="shared" ca="1" si="34"/>
        <v>0</v>
      </c>
      <c r="Y138" s="86" t="e">
        <f t="shared" ca="1" si="35"/>
        <v>#REF!</v>
      </c>
      <c r="AA138" s="394"/>
    </row>
    <row r="139" spans="1:27" ht="304.5" thickBot="1" x14ac:dyDescent="0.25">
      <c r="A139" s="259">
        <v>51</v>
      </c>
      <c r="B139" s="591"/>
      <c r="C139" s="580" t="s">
        <v>1156</v>
      </c>
      <c r="D139" s="580" t="s">
        <v>960</v>
      </c>
      <c r="E139" s="580" t="s">
        <v>961</v>
      </c>
      <c r="F139" s="588" t="s">
        <v>962</v>
      </c>
      <c r="G139" s="588" t="s">
        <v>1177</v>
      </c>
      <c r="H139" s="588" t="s">
        <v>963</v>
      </c>
      <c r="I139" s="588" t="s">
        <v>76</v>
      </c>
      <c r="J139" s="228">
        <v>1</v>
      </c>
      <c r="K139" s="581">
        <v>41121</v>
      </c>
      <c r="L139" s="582">
        <v>41213</v>
      </c>
      <c r="M139" s="81">
        <f t="shared" si="40"/>
        <v>13.142857142857142</v>
      </c>
      <c r="N139" s="263" t="s">
        <v>964</v>
      </c>
      <c r="O139" s="584" t="e">
        <f>+#REF!</f>
        <v>#REF!</v>
      </c>
      <c r="P139" s="587" t="e">
        <f t="shared" si="29"/>
        <v>#REF!</v>
      </c>
      <c r="Q139" s="81" t="e">
        <f t="shared" si="30"/>
        <v>#REF!</v>
      </c>
      <c r="R139" s="81" t="e">
        <f t="shared" si="31"/>
        <v>#REF!</v>
      </c>
      <c r="S139" s="81" t="e">
        <f t="shared" si="32"/>
        <v>#REF!</v>
      </c>
      <c r="T139" s="224"/>
      <c r="U139" s="224"/>
      <c r="V139" s="234" t="e">
        <f>+#REF!</f>
        <v>#REF!</v>
      </c>
      <c r="W139" s="285" t="e">
        <f t="shared" si="33"/>
        <v>#REF!</v>
      </c>
      <c r="X139" s="285">
        <f t="shared" ca="1" si="34"/>
        <v>0</v>
      </c>
      <c r="Y139" s="86" t="e">
        <f t="shared" ca="1" si="35"/>
        <v>#REF!</v>
      </c>
      <c r="AA139" s="394"/>
    </row>
    <row r="140" spans="1:27" ht="102" thickBot="1" x14ac:dyDescent="0.25">
      <c r="A140" s="507">
        <v>52</v>
      </c>
      <c r="B140" s="594"/>
      <c r="C140" s="595" t="s">
        <v>965</v>
      </c>
      <c r="D140" s="595" t="s">
        <v>966</v>
      </c>
      <c r="E140" s="595" t="s">
        <v>967</v>
      </c>
      <c r="F140" s="152" t="s">
        <v>1157</v>
      </c>
      <c r="G140" s="152" t="s">
        <v>968</v>
      </c>
      <c r="H140" s="627" t="s">
        <v>957</v>
      </c>
      <c r="I140" s="627" t="s">
        <v>697</v>
      </c>
      <c r="J140" s="326">
        <v>1</v>
      </c>
      <c r="K140" s="629">
        <v>41121</v>
      </c>
      <c r="L140" s="599">
        <v>41425</v>
      </c>
      <c r="M140" s="635">
        <f t="shared" si="40"/>
        <v>43.428571428571431</v>
      </c>
      <c r="N140" s="634" t="s">
        <v>760</v>
      </c>
      <c r="O140" s="600" t="e">
        <f>+#REF!</f>
        <v>#REF!</v>
      </c>
      <c r="P140" s="601" t="e">
        <f t="shared" si="29"/>
        <v>#REF!</v>
      </c>
      <c r="Q140" s="390" t="e">
        <f t="shared" si="30"/>
        <v>#REF!</v>
      </c>
      <c r="R140" s="390" t="e">
        <f t="shared" si="31"/>
        <v>#REF!</v>
      </c>
      <c r="S140" s="390" t="e">
        <f t="shared" si="32"/>
        <v>#REF!</v>
      </c>
      <c r="T140" s="569"/>
      <c r="U140" s="569"/>
      <c r="V140" s="570" t="e">
        <f>+#REF!</f>
        <v>#REF!</v>
      </c>
      <c r="W140" s="377" t="e">
        <f t="shared" si="33"/>
        <v>#REF!</v>
      </c>
      <c r="X140" s="377">
        <f t="shared" ca="1" si="34"/>
        <v>0</v>
      </c>
      <c r="Y140" s="252" t="e">
        <f t="shared" ca="1" si="35"/>
        <v>#REF!</v>
      </c>
      <c r="AA140" s="394"/>
    </row>
    <row r="141" spans="1:27" ht="102.75" thickBot="1" x14ac:dyDescent="0.25">
      <c r="A141" s="796">
        <v>53</v>
      </c>
      <c r="B141" s="798"/>
      <c r="C141" s="792" t="s">
        <v>969</v>
      </c>
      <c r="D141" s="792" t="s">
        <v>970</v>
      </c>
      <c r="E141" s="792" t="s">
        <v>961</v>
      </c>
      <c r="F141" s="794" t="s">
        <v>971</v>
      </c>
      <c r="G141" s="794" t="s">
        <v>1158</v>
      </c>
      <c r="H141" s="657" t="s">
        <v>1178</v>
      </c>
      <c r="I141" s="510" t="s">
        <v>225</v>
      </c>
      <c r="J141" s="512">
        <v>1</v>
      </c>
      <c r="K141" s="605">
        <v>41061</v>
      </c>
      <c r="L141" s="605">
        <v>41424</v>
      </c>
      <c r="M141" s="636">
        <f t="shared" si="40"/>
        <v>51.857142857142854</v>
      </c>
      <c r="N141" s="606" t="s">
        <v>760</v>
      </c>
      <c r="O141" s="119" t="e">
        <f>+#REF!</f>
        <v>#REF!</v>
      </c>
      <c r="P141" s="607" t="e">
        <f t="shared" si="29"/>
        <v>#REF!</v>
      </c>
      <c r="Q141" s="58" t="e">
        <f t="shared" si="30"/>
        <v>#REF!</v>
      </c>
      <c r="R141" s="58" t="e">
        <f t="shared" si="31"/>
        <v>#REF!</v>
      </c>
      <c r="S141" s="58" t="e">
        <f t="shared" si="32"/>
        <v>#REF!</v>
      </c>
      <c r="T141" s="608"/>
      <c r="U141" s="608"/>
      <c r="V141" s="609" t="e">
        <f>+#REF!</f>
        <v>#REF!</v>
      </c>
      <c r="W141" s="253" t="e">
        <f t="shared" si="33"/>
        <v>#REF!</v>
      </c>
      <c r="X141" s="253">
        <f t="shared" ca="1" si="34"/>
        <v>0</v>
      </c>
      <c r="Y141" s="63" t="e">
        <f t="shared" ca="1" si="35"/>
        <v>#REF!</v>
      </c>
      <c r="AA141" s="394"/>
    </row>
    <row r="142" spans="1:27" ht="90" thickBot="1" x14ac:dyDescent="0.25">
      <c r="A142" s="797"/>
      <c r="B142" s="799"/>
      <c r="C142" s="793"/>
      <c r="D142" s="793"/>
      <c r="E142" s="793"/>
      <c r="F142" s="795"/>
      <c r="G142" s="795"/>
      <c r="H142" s="610" t="s">
        <v>957</v>
      </c>
      <c r="I142" s="610" t="s">
        <v>697</v>
      </c>
      <c r="J142" s="410">
        <v>1</v>
      </c>
      <c r="K142" s="612">
        <v>41121</v>
      </c>
      <c r="L142" s="613">
        <v>41425</v>
      </c>
      <c r="M142" s="637">
        <f t="shared" si="40"/>
        <v>43.428571428571431</v>
      </c>
      <c r="N142" s="614" t="s">
        <v>760</v>
      </c>
      <c r="O142" s="122" t="e">
        <f>+#REF!</f>
        <v>#REF!</v>
      </c>
      <c r="P142" s="615" t="e">
        <f t="shared" si="29"/>
        <v>#REF!</v>
      </c>
      <c r="Q142" s="505" t="e">
        <f t="shared" si="30"/>
        <v>#REF!</v>
      </c>
      <c r="R142" s="505" t="e">
        <f t="shared" si="31"/>
        <v>#REF!</v>
      </c>
      <c r="S142" s="505" t="e">
        <f t="shared" si="32"/>
        <v>#REF!</v>
      </c>
      <c r="T142" s="616"/>
      <c r="U142" s="616"/>
      <c r="V142" s="231" t="e">
        <f>+#REF!</f>
        <v>#REF!</v>
      </c>
      <c r="W142" s="255" t="e">
        <f t="shared" si="33"/>
        <v>#REF!</v>
      </c>
      <c r="X142" s="255">
        <f t="shared" ca="1" si="34"/>
        <v>0</v>
      </c>
      <c r="Y142" s="73" t="e">
        <f t="shared" ca="1" si="35"/>
        <v>#REF!</v>
      </c>
      <c r="AA142" s="394"/>
    </row>
    <row r="143" spans="1:27" ht="409.6" thickBot="1" x14ac:dyDescent="0.25">
      <c r="A143" s="259">
        <v>54</v>
      </c>
      <c r="B143" s="591"/>
      <c r="C143" s="580" t="s">
        <v>972</v>
      </c>
      <c r="D143" s="580" t="s">
        <v>973</v>
      </c>
      <c r="E143" s="580" t="s">
        <v>974</v>
      </c>
      <c r="F143" s="148" t="s">
        <v>975</v>
      </c>
      <c r="G143" s="148" t="s">
        <v>976</v>
      </c>
      <c r="H143" s="262" t="s">
        <v>957</v>
      </c>
      <c r="I143" s="262" t="s">
        <v>697</v>
      </c>
      <c r="J143" s="115">
        <v>1</v>
      </c>
      <c r="K143" s="581">
        <v>41121</v>
      </c>
      <c r="L143" s="582">
        <v>41425</v>
      </c>
      <c r="M143" s="334">
        <f t="shared" si="40"/>
        <v>43.428571428571431</v>
      </c>
      <c r="N143" s="263" t="s">
        <v>760</v>
      </c>
      <c r="O143" s="584" t="e">
        <f>+#REF!</f>
        <v>#REF!</v>
      </c>
      <c r="P143" s="587" t="e">
        <f t="shared" ref="P143:P151" si="41">IF(O143/J143&gt;1,1,+O143/J143)</f>
        <v>#REF!</v>
      </c>
      <c r="Q143" s="81" t="e">
        <f t="shared" ref="Q143:Q151" si="42">+M143*P143</f>
        <v>#REF!</v>
      </c>
      <c r="R143" s="81" t="e">
        <f t="shared" ref="R143:R151" si="43">IF(L143&lt;=$T$9,Q143,0)</f>
        <v>#REF!</v>
      </c>
      <c r="S143" s="81" t="e">
        <f t="shared" ref="S143:S151" si="44">IF($T$9&gt;=L143,M143,0)</f>
        <v>#REF!</v>
      </c>
      <c r="T143" s="224"/>
      <c r="U143" s="224"/>
      <c r="V143" s="234" t="e">
        <f>+#REF!</f>
        <v>#REF!</v>
      </c>
      <c r="W143" s="285" t="e">
        <f t="shared" ref="W143:W151" si="45">IF(P143=100%,2,0)</f>
        <v>#REF!</v>
      </c>
      <c r="X143" s="285">
        <f t="shared" ref="X143:X151" ca="1" si="46">IF(L143&lt;$Z$3,0,1)</f>
        <v>0</v>
      </c>
      <c r="Y143" s="86" t="e">
        <f t="shared" ref="Y143:Y151" ca="1" si="47">IF(W143+X143&gt;1,"CUMPLIDA",IF(X143=1,"EN TERMINO","VENCIDA"))</f>
        <v>#REF!</v>
      </c>
      <c r="AA143" s="394"/>
    </row>
    <row r="144" spans="1:27" ht="124.5" thickBot="1" x14ac:dyDescent="0.25">
      <c r="A144" s="259">
        <v>55</v>
      </c>
      <c r="B144" s="591"/>
      <c r="C144" s="580" t="s">
        <v>977</v>
      </c>
      <c r="D144" s="580" t="s">
        <v>978</v>
      </c>
      <c r="E144" s="580" t="s">
        <v>979</v>
      </c>
      <c r="F144" s="588" t="s">
        <v>980</v>
      </c>
      <c r="G144" s="638" t="s">
        <v>1159</v>
      </c>
      <c r="H144" s="114" t="s">
        <v>981</v>
      </c>
      <c r="I144" s="114" t="s">
        <v>502</v>
      </c>
      <c r="J144" s="115">
        <v>1</v>
      </c>
      <c r="K144" s="581">
        <v>41121</v>
      </c>
      <c r="L144" s="582">
        <v>41425</v>
      </c>
      <c r="M144" s="81">
        <f t="shared" si="40"/>
        <v>43.428571428571431</v>
      </c>
      <c r="N144" s="263" t="s">
        <v>982</v>
      </c>
      <c r="O144" s="584" t="e">
        <f>+#REF!</f>
        <v>#REF!</v>
      </c>
      <c r="P144" s="587" t="e">
        <f t="shared" si="41"/>
        <v>#REF!</v>
      </c>
      <c r="Q144" s="81" t="e">
        <f t="shared" si="42"/>
        <v>#REF!</v>
      </c>
      <c r="R144" s="81" t="e">
        <f t="shared" si="43"/>
        <v>#REF!</v>
      </c>
      <c r="S144" s="81" t="e">
        <f t="shared" si="44"/>
        <v>#REF!</v>
      </c>
      <c r="T144" s="224"/>
      <c r="U144" s="224"/>
      <c r="V144" s="234" t="e">
        <f>+#REF!</f>
        <v>#REF!</v>
      </c>
      <c r="W144" s="285" t="e">
        <f t="shared" si="45"/>
        <v>#REF!</v>
      </c>
      <c r="X144" s="285">
        <f t="shared" ca="1" si="46"/>
        <v>0</v>
      </c>
      <c r="Y144" s="86" t="e">
        <f t="shared" ca="1" si="47"/>
        <v>#REF!</v>
      </c>
      <c r="AA144" s="394"/>
    </row>
    <row r="145" spans="1:27" ht="268.5" thickBot="1" x14ac:dyDescent="0.25">
      <c r="A145" s="259">
        <v>56</v>
      </c>
      <c r="B145" s="591"/>
      <c r="C145" s="580" t="s">
        <v>983</v>
      </c>
      <c r="D145" s="580" t="s">
        <v>984</v>
      </c>
      <c r="E145" s="580" t="s">
        <v>985</v>
      </c>
      <c r="F145" s="588" t="s">
        <v>986</v>
      </c>
      <c r="G145" s="588" t="s">
        <v>987</v>
      </c>
      <c r="H145" s="262" t="s">
        <v>1160</v>
      </c>
      <c r="I145" s="262" t="s">
        <v>697</v>
      </c>
      <c r="J145" s="115">
        <v>1</v>
      </c>
      <c r="K145" s="581">
        <v>41121</v>
      </c>
      <c r="L145" s="582">
        <v>41425</v>
      </c>
      <c r="M145" s="116">
        <f t="shared" si="40"/>
        <v>43.428571428571431</v>
      </c>
      <c r="N145" s="263" t="s">
        <v>760</v>
      </c>
      <c r="O145" s="639" t="e">
        <f>+#REF!</f>
        <v>#REF!</v>
      </c>
      <c r="P145" s="587" t="e">
        <f t="shared" si="41"/>
        <v>#REF!</v>
      </c>
      <c r="Q145" s="81" t="e">
        <f t="shared" si="42"/>
        <v>#REF!</v>
      </c>
      <c r="R145" s="81" t="e">
        <f t="shared" si="43"/>
        <v>#REF!</v>
      </c>
      <c r="S145" s="81" t="e">
        <f t="shared" si="44"/>
        <v>#REF!</v>
      </c>
      <c r="T145" s="224"/>
      <c r="U145" s="224"/>
      <c r="V145" s="234" t="e">
        <f>+#REF!</f>
        <v>#REF!</v>
      </c>
      <c r="W145" s="285" t="e">
        <f t="shared" si="45"/>
        <v>#REF!</v>
      </c>
      <c r="X145" s="285">
        <f t="shared" ca="1" si="46"/>
        <v>0</v>
      </c>
      <c r="Y145" s="86" t="e">
        <f t="shared" ca="1" si="47"/>
        <v>#REF!</v>
      </c>
      <c r="AA145" s="394"/>
    </row>
    <row r="146" spans="1:27" ht="141" thickBot="1" x14ac:dyDescent="0.25">
      <c r="A146" s="507">
        <v>57</v>
      </c>
      <c r="B146" s="594"/>
      <c r="C146" s="595" t="s">
        <v>988</v>
      </c>
      <c r="D146" s="595" t="s">
        <v>989</v>
      </c>
      <c r="E146" s="595" t="s">
        <v>990</v>
      </c>
      <c r="F146" s="508" t="s">
        <v>1161</v>
      </c>
      <c r="G146" s="508" t="s">
        <v>991</v>
      </c>
      <c r="H146" s="508" t="s">
        <v>1162</v>
      </c>
      <c r="I146" s="508" t="s">
        <v>44</v>
      </c>
      <c r="J146" s="326">
        <v>1</v>
      </c>
      <c r="K146" s="629">
        <v>41121</v>
      </c>
      <c r="L146" s="599">
        <v>41213</v>
      </c>
      <c r="M146" s="390">
        <f t="shared" si="40"/>
        <v>13.142857142857142</v>
      </c>
      <c r="N146" s="634" t="s">
        <v>964</v>
      </c>
      <c r="O146" s="640" t="e">
        <f>+#REF!</f>
        <v>#REF!</v>
      </c>
      <c r="P146" s="601" t="e">
        <f t="shared" si="41"/>
        <v>#REF!</v>
      </c>
      <c r="Q146" s="390" t="e">
        <f t="shared" si="42"/>
        <v>#REF!</v>
      </c>
      <c r="R146" s="390" t="e">
        <f t="shared" si="43"/>
        <v>#REF!</v>
      </c>
      <c r="S146" s="390" t="e">
        <f t="shared" si="44"/>
        <v>#REF!</v>
      </c>
      <c r="T146" s="569"/>
      <c r="U146" s="569"/>
      <c r="V146" s="570" t="e">
        <f>+#REF!</f>
        <v>#REF!</v>
      </c>
      <c r="W146" s="377" t="e">
        <f t="shared" si="45"/>
        <v>#REF!</v>
      </c>
      <c r="X146" s="377">
        <f t="shared" ca="1" si="46"/>
        <v>0</v>
      </c>
      <c r="Y146" s="252" t="e">
        <f t="shared" ca="1" si="47"/>
        <v>#REF!</v>
      </c>
      <c r="AA146" s="394"/>
    </row>
    <row r="147" spans="1:27" ht="115.5" thickBot="1" x14ac:dyDescent="0.25">
      <c r="A147" s="796">
        <v>58</v>
      </c>
      <c r="B147" s="798"/>
      <c r="C147" s="792" t="s">
        <v>992</v>
      </c>
      <c r="D147" s="792" t="s">
        <v>993</v>
      </c>
      <c r="E147" s="792" t="s">
        <v>994</v>
      </c>
      <c r="F147" s="794" t="s">
        <v>1163</v>
      </c>
      <c r="G147" s="794" t="s">
        <v>995</v>
      </c>
      <c r="H147" s="657" t="s">
        <v>1164</v>
      </c>
      <c r="I147" s="510" t="s">
        <v>996</v>
      </c>
      <c r="J147" s="512">
        <v>1</v>
      </c>
      <c r="K147" s="604">
        <v>41121</v>
      </c>
      <c r="L147" s="605">
        <v>41305</v>
      </c>
      <c r="M147" s="58">
        <f t="shared" si="40"/>
        <v>26.285714285714285</v>
      </c>
      <c r="N147" s="606" t="s">
        <v>997</v>
      </c>
      <c r="O147" s="641" t="e">
        <f>+#REF!</f>
        <v>#REF!</v>
      </c>
      <c r="P147" s="607" t="e">
        <f t="shared" si="41"/>
        <v>#REF!</v>
      </c>
      <c r="Q147" s="58" t="e">
        <f t="shared" si="42"/>
        <v>#REF!</v>
      </c>
      <c r="R147" s="58" t="e">
        <f t="shared" si="43"/>
        <v>#REF!</v>
      </c>
      <c r="S147" s="58" t="e">
        <f t="shared" si="44"/>
        <v>#REF!</v>
      </c>
      <c r="T147" s="608"/>
      <c r="U147" s="608"/>
      <c r="V147" s="609" t="e">
        <f>+#REF!</f>
        <v>#REF!</v>
      </c>
      <c r="W147" s="253" t="e">
        <f t="shared" si="45"/>
        <v>#REF!</v>
      </c>
      <c r="X147" s="253">
        <f t="shared" ca="1" si="46"/>
        <v>0</v>
      </c>
      <c r="Y147" s="63" t="e">
        <f t="shared" ca="1" si="47"/>
        <v>#REF!</v>
      </c>
      <c r="AA147" s="394"/>
    </row>
    <row r="148" spans="1:27" ht="102.75" thickBot="1" x14ac:dyDescent="0.25">
      <c r="A148" s="797"/>
      <c r="B148" s="799"/>
      <c r="C148" s="793"/>
      <c r="D148" s="793"/>
      <c r="E148" s="793"/>
      <c r="F148" s="795"/>
      <c r="G148" s="795"/>
      <c r="H148" s="660" t="s">
        <v>1165</v>
      </c>
      <c r="I148" s="511" t="s">
        <v>44</v>
      </c>
      <c r="J148" s="513">
        <v>1</v>
      </c>
      <c r="K148" s="613">
        <v>41122</v>
      </c>
      <c r="L148" s="613">
        <v>41425</v>
      </c>
      <c r="M148" s="505">
        <f t="shared" si="40"/>
        <v>43.285714285714285</v>
      </c>
      <c r="N148" s="614" t="s">
        <v>964</v>
      </c>
      <c r="O148" s="642" t="e">
        <f>+#REF!</f>
        <v>#REF!</v>
      </c>
      <c r="P148" s="615" t="e">
        <f t="shared" si="41"/>
        <v>#REF!</v>
      </c>
      <c r="Q148" s="505" t="e">
        <f t="shared" si="42"/>
        <v>#REF!</v>
      </c>
      <c r="R148" s="505" t="e">
        <f t="shared" si="43"/>
        <v>#REF!</v>
      </c>
      <c r="S148" s="505" t="e">
        <f t="shared" si="44"/>
        <v>#REF!</v>
      </c>
      <c r="T148" s="616"/>
      <c r="U148" s="616"/>
      <c r="V148" s="231" t="e">
        <f>+#REF!</f>
        <v>#REF!</v>
      </c>
      <c r="W148" s="255" t="e">
        <f t="shared" si="45"/>
        <v>#REF!</v>
      </c>
      <c r="X148" s="255">
        <f t="shared" ca="1" si="46"/>
        <v>0</v>
      </c>
      <c r="Y148" s="73" t="e">
        <f t="shared" ca="1" si="47"/>
        <v>#REF!</v>
      </c>
      <c r="AA148" s="394"/>
    </row>
    <row r="149" spans="1:27" ht="79.5" thickBot="1" x14ac:dyDescent="0.25">
      <c r="A149" s="259">
        <v>59</v>
      </c>
      <c r="B149" s="591"/>
      <c r="C149" s="580" t="s">
        <v>998</v>
      </c>
      <c r="D149" s="580" t="s">
        <v>999</v>
      </c>
      <c r="E149" s="580" t="s">
        <v>1000</v>
      </c>
      <c r="F149" s="588" t="s">
        <v>1001</v>
      </c>
      <c r="G149" s="90" t="s">
        <v>1002</v>
      </c>
      <c r="H149" s="90" t="s">
        <v>1166</v>
      </c>
      <c r="I149" s="588" t="s">
        <v>44</v>
      </c>
      <c r="J149" s="228">
        <v>1</v>
      </c>
      <c r="K149" s="581">
        <v>41121</v>
      </c>
      <c r="L149" s="582">
        <v>41213</v>
      </c>
      <c r="M149" s="81">
        <f t="shared" si="40"/>
        <v>13.142857142857142</v>
      </c>
      <c r="N149" s="263" t="s">
        <v>1003</v>
      </c>
      <c r="O149" s="639" t="e">
        <f>+#REF!</f>
        <v>#REF!</v>
      </c>
      <c r="P149" s="587" t="e">
        <f t="shared" si="41"/>
        <v>#REF!</v>
      </c>
      <c r="Q149" s="81" t="e">
        <f t="shared" si="42"/>
        <v>#REF!</v>
      </c>
      <c r="R149" s="81" t="e">
        <f t="shared" si="43"/>
        <v>#REF!</v>
      </c>
      <c r="S149" s="81" t="e">
        <f t="shared" si="44"/>
        <v>#REF!</v>
      </c>
      <c r="T149" s="224"/>
      <c r="U149" s="224"/>
      <c r="V149" s="234" t="e">
        <f>+#REF!</f>
        <v>#REF!</v>
      </c>
      <c r="W149" s="285" t="e">
        <f t="shared" si="45"/>
        <v>#REF!</v>
      </c>
      <c r="X149" s="285">
        <f t="shared" ca="1" si="46"/>
        <v>0</v>
      </c>
      <c r="Y149" s="86" t="e">
        <f t="shared" ca="1" si="47"/>
        <v>#REF!</v>
      </c>
      <c r="AA149" s="394"/>
    </row>
    <row r="150" spans="1:27" ht="128.25" thickBot="1" x14ac:dyDescent="0.25">
      <c r="A150" s="259">
        <v>60</v>
      </c>
      <c r="B150" s="591"/>
      <c r="C150" s="580" t="s">
        <v>1004</v>
      </c>
      <c r="D150" s="580" t="s">
        <v>1005</v>
      </c>
      <c r="E150" s="580" t="s">
        <v>974</v>
      </c>
      <c r="F150" s="229" t="s">
        <v>1006</v>
      </c>
      <c r="G150" s="229" t="s">
        <v>1007</v>
      </c>
      <c r="H150" s="229" t="s">
        <v>1008</v>
      </c>
      <c r="I150" s="229" t="s">
        <v>1009</v>
      </c>
      <c r="J150" s="180">
        <v>1</v>
      </c>
      <c r="K150" s="581">
        <v>41121</v>
      </c>
      <c r="L150" s="585">
        <v>41274</v>
      </c>
      <c r="M150" s="81">
        <f t="shared" si="40"/>
        <v>21.857142857142858</v>
      </c>
      <c r="N150" s="126" t="s">
        <v>1010</v>
      </c>
      <c r="O150" s="639" t="e">
        <f>+#REF!</f>
        <v>#REF!</v>
      </c>
      <c r="P150" s="587" t="e">
        <f t="shared" si="41"/>
        <v>#REF!</v>
      </c>
      <c r="Q150" s="81" t="e">
        <f t="shared" si="42"/>
        <v>#REF!</v>
      </c>
      <c r="R150" s="81" t="e">
        <f t="shared" si="43"/>
        <v>#REF!</v>
      </c>
      <c r="S150" s="81" t="e">
        <f t="shared" si="44"/>
        <v>#REF!</v>
      </c>
      <c r="T150" s="224"/>
      <c r="U150" s="224"/>
      <c r="V150" s="234" t="e">
        <f>+#REF!</f>
        <v>#REF!</v>
      </c>
      <c r="W150" s="285" t="e">
        <f t="shared" si="45"/>
        <v>#REF!</v>
      </c>
      <c r="X150" s="285">
        <f t="shared" ca="1" si="46"/>
        <v>0</v>
      </c>
      <c r="Y150" s="86" t="e">
        <f t="shared" ca="1" si="47"/>
        <v>#REF!</v>
      </c>
      <c r="AA150" s="394"/>
    </row>
    <row r="151" spans="1:27" ht="214.5" thickBot="1" x14ac:dyDescent="0.25">
      <c r="A151" s="259">
        <v>61</v>
      </c>
      <c r="B151" s="591"/>
      <c r="C151" s="580" t="s">
        <v>1011</v>
      </c>
      <c r="D151" s="580" t="s">
        <v>1012</v>
      </c>
      <c r="E151" s="580" t="s">
        <v>1013</v>
      </c>
      <c r="F151" s="148" t="s">
        <v>1167</v>
      </c>
      <c r="G151" s="148" t="s">
        <v>1014</v>
      </c>
      <c r="H151" s="262" t="s">
        <v>1015</v>
      </c>
      <c r="I151" s="262" t="s">
        <v>697</v>
      </c>
      <c r="J151" s="467">
        <v>1</v>
      </c>
      <c r="K151" s="581">
        <v>41121</v>
      </c>
      <c r="L151" s="582">
        <v>41243</v>
      </c>
      <c r="M151" s="81">
        <f t="shared" si="40"/>
        <v>17.428571428571427</v>
      </c>
      <c r="N151" s="263" t="s">
        <v>1168</v>
      </c>
      <c r="O151" s="639" t="e">
        <f>+#REF!</f>
        <v>#REF!</v>
      </c>
      <c r="P151" s="587" t="e">
        <f t="shared" si="41"/>
        <v>#REF!</v>
      </c>
      <c r="Q151" s="81" t="e">
        <f t="shared" si="42"/>
        <v>#REF!</v>
      </c>
      <c r="R151" s="81" t="e">
        <f t="shared" si="43"/>
        <v>#REF!</v>
      </c>
      <c r="S151" s="81" t="e">
        <f t="shared" si="44"/>
        <v>#REF!</v>
      </c>
      <c r="T151" s="224"/>
      <c r="U151" s="224"/>
      <c r="V151" s="234" t="e">
        <f>+#REF!</f>
        <v>#REF!</v>
      </c>
      <c r="W151" s="285" t="e">
        <f t="shared" si="45"/>
        <v>#REF!</v>
      </c>
      <c r="X151" s="285">
        <f t="shared" ca="1" si="46"/>
        <v>0</v>
      </c>
      <c r="Y151" s="86" t="e">
        <f t="shared" ca="1" si="47"/>
        <v>#REF!</v>
      </c>
      <c r="AA151" s="394"/>
    </row>
  </sheetData>
  <mergeCells count="222">
    <mergeCell ref="Y10:Y11"/>
    <mergeCell ref="AA10:AA11"/>
    <mergeCell ref="T9:U9"/>
    <mergeCell ref="A10:A11"/>
    <mergeCell ref="B10:B11"/>
    <mergeCell ref="C10:C11"/>
    <mergeCell ref="D10:D11"/>
    <mergeCell ref="E10:E11"/>
    <mergeCell ref="N2:N3"/>
    <mergeCell ref="A3:M3"/>
    <mergeCell ref="A5:M5"/>
    <mergeCell ref="A6:E6"/>
    <mergeCell ref="A7:E7"/>
    <mergeCell ref="A8:C8"/>
    <mergeCell ref="K10:K11"/>
    <mergeCell ref="N10:N11"/>
    <mergeCell ref="O10:O11"/>
    <mergeCell ref="P10:P11"/>
    <mergeCell ref="Q10:Q11"/>
    <mergeCell ref="S10:S11"/>
    <mergeCell ref="R10:R11"/>
    <mergeCell ref="T10:U10"/>
    <mergeCell ref="A1:M1"/>
    <mergeCell ref="A2:M2"/>
    <mergeCell ref="A9:C9"/>
    <mergeCell ref="L9:M9"/>
    <mergeCell ref="J10:J11"/>
    <mergeCell ref="F10:F11"/>
    <mergeCell ref="G10:G11"/>
    <mergeCell ref="H10:H11"/>
    <mergeCell ref="I10:I11"/>
    <mergeCell ref="L10:L11"/>
    <mergeCell ref="M10:M11"/>
    <mergeCell ref="G13:G14"/>
    <mergeCell ref="AA13:AA15"/>
    <mergeCell ref="A13:A15"/>
    <mergeCell ref="B13:B15"/>
    <mergeCell ref="C13:C15"/>
    <mergeCell ref="D13:D15"/>
    <mergeCell ref="E13:E15"/>
    <mergeCell ref="F13:F14"/>
    <mergeCell ref="A12:C12"/>
    <mergeCell ref="P12:V12"/>
    <mergeCell ref="G20:G22"/>
    <mergeCell ref="N20:N22"/>
    <mergeCell ref="AA20:AA22"/>
    <mergeCell ref="G17:G19"/>
    <mergeCell ref="AA17:AA19"/>
    <mergeCell ref="A17:A19"/>
    <mergeCell ref="B17:B19"/>
    <mergeCell ref="C17:C19"/>
    <mergeCell ref="D17:D19"/>
    <mergeCell ref="E17:E19"/>
    <mergeCell ref="A20:A22"/>
    <mergeCell ref="B20:B22"/>
    <mergeCell ref="C20:C22"/>
    <mergeCell ref="D20:D22"/>
    <mergeCell ref="E20:E22"/>
    <mergeCell ref="F20:F22"/>
    <mergeCell ref="F17:F19"/>
    <mergeCell ref="A23:A24"/>
    <mergeCell ref="B23:B24"/>
    <mergeCell ref="C23:C24"/>
    <mergeCell ref="D23:D24"/>
    <mergeCell ref="E23:E24"/>
    <mergeCell ref="AA23:AA24"/>
    <mergeCell ref="A43:A51"/>
    <mergeCell ref="C43:C51"/>
    <mergeCell ref="A33:N33"/>
    <mergeCell ref="A36:N36"/>
    <mergeCell ref="A28:C28"/>
    <mergeCell ref="P28:V28"/>
    <mergeCell ref="A42:N42"/>
    <mergeCell ref="A38:A40"/>
    <mergeCell ref="B38:B40"/>
    <mergeCell ref="C38:C40"/>
    <mergeCell ref="D38:D40"/>
    <mergeCell ref="E38:E40"/>
    <mergeCell ref="G43:G45"/>
    <mergeCell ref="G52:G57"/>
    <mergeCell ref="AA43:AA51"/>
    <mergeCell ref="F46:F50"/>
    <mergeCell ref="G46:G50"/>
    <mergeCell ref="AA52:AA57"/>
    <mergeCell ref="AA38:AA40"/>
    <mergeCell ref="A52:A57"/>
    <mergeCell ref="B52:B57"/>
    <mergeCell ref="C52:C57"/>
    <mergeCell ref="D52:D57"/>
    <mergeCell ref="E52:E57"/>
    <mergeCell ref="F52:F57"/>
    <mergeCell ref="B43:B51"/>
    <mergeCell ref="D43:D51"/>
    <mergeCell ref="E43:E51"/>
    <mergeCell ref="F43:F45"/>
    <mergeCell ref="A58:A59"/>
    <mergeCell ref="B58:B59"/>
    <mergeCell ref="C58:C59"/>
    <mergeCell ref="D58:D59"/>
    <mergeCell ref="E58:E59"/>
    <mergeCell ref="F58:F59"/>
    <mergeCell ref="AA60:AA61"/>
    <mergeCell ref="E60:E61"/>
    <mergeCell ref="AA65:AA67"/>
    <mergeCell ref="F66:F67"/>
    <mergeCell ref="G66:G67"/>
    <mergeCell ref="AA58:AA59"/>
    <mergeCell ref="A62:A64"/>
    <mergeCell ref="B62:B64"/>
    <mergeCell ref="C62:C64"/>
    <mergeCell ref="D62:D64"/>
    <mergeCell ref="E62:E64"/>
    <mergeCell ref="AA62:AA64"/>
    <mergeCell ref="F63:F64"/>
    <mergeCell ref="G63:G64"/>
    <mergeCell ref="A65:A67"/>
    <mergeCell ref="B65:B67"/>
    <mergeCell ref="C65:C67"/>
    <mergeCell ref="D65:D67"/>
    <mergeCell ref="AA71:AA73"/>
    <mergeCell ref="G68:G70"/>
    <mergeCell ref="AA68:AA70"/>
    <mergeCell ref="A68:A70"/>
    <mergeCell ref="B68:B70"/>
    <mergeCell ref="C68:C70"/>
    <mergeCell ref="D68:D70"/>
    <mergeCell ref="E68:E70"/>
    <mergeCell ref="F68:F70"/>
    <mergeCell ref="F71:F73"/>
    <mergeCell ref="C71:C73"/>
    <mergeCell ref="D71:D73"/>
    <mergeCell ref="E71:E73"/>
    <mergeCell ref="N71:N73"/>
    <mergeCell ref="E65:E67"/>
    <mergeCell ref="A60:A61"/>
    <mergeCell ref="B60:B61"/>
    <mergeCell ref="C60:C61"/>
    <mergeCell ref="D60:D61"/>
    <mergeCell ref="A76:A77"/>
    <mergeCell ref="B76:B77"/>
    <mergeCell ref="C76:C77"/>
    <mergeCell ref="D76:D77"/>
    <mergeCell ref="A71:A73"/>
    <mergeCell ref="B71:B73"/>
    <mergeCell ref="AA76:AA77"/>
    <mergeCell ref="A74:A75"/>
    <mergeCell ref="B74:B75"/>
    <mergeCell ref="C74:C75"/>
    <mergeCell ref="D74:D75"/>
    <mergeCell ref="E74:E75"/>
    <mergeCell ref="AA74:AA75"/>
    <mergeCell ref="E76:E77"/>
    <mergeCell ref="G90:G91"/>
    <mergeCell ref="A92:A93"/>
    <mergeCell ref="B92:B93"/>
    <mergeCell ref="C92:C93"/>
    <mergeCell ref="D92:D93"/>
    <mergeCell ref="E92:E93"/>
    <mergeCell ref="F92:F93"/>
    <mergeCell ref="G92:G93"/>
    <mergeCell ref="A90:A91"/>
    <mergeCell ref="B90:B91"/>
    <mergeCell ref="C90:C91"/>
    <mergeCell ref="D90:D91"/>
    <mergeCell ref="E90:E91"/>
    <mergeCell ref="F90:F91"/>
    <mergeCell ref="G97:G98"/>
    <mergeCell ref="A115:A116"/>
    <mergeCell ref="B115:B116"/>
    <mergeCell ref="C115:C116"/>
    <mergeCell ref="D115:D116"/>
    <mergeCell ref="E115:E116"/>
    <mergeCell ref="F115:F116"/>
    <mergeCell ref="G115:G116"/>
    <mergeCell ref="A97:A98"/>
    <mergeCell ref="B97:B98"/>
    <mergeCell ref="C97:C98"/>
    <mergeCell ref="D97:D98"/>
    <mergeCell ref="E97:E98"/>
    <mergeCell ref="F97:F98"/>
    <mergeCell ref="G117:G119"/>
    <mergeCell ref="A120:A122"/>
    <mergeCell ref="B120:B122"/>
    <mergeCell ref="C120:C122"/>
    <mergeCell ref="D120:D122"/>
    <mergeCell ref="E120:E122"/>
    <mergeCell ref="F120:F122"/>
    <mergeCell ref="G120:G122"/>
    <mergeCell ref="A117:A119"/>
    <mergeCell ref="B117:B119"/>
    <mergeCell ref="C117:C119"/>
    <mergeCell ref="D117:D119"/>
    <mergeCell ref="E117:E119"/>
    <mergeCell ref="F117:F119"/>
    <mergeCell ref="G124:G125"/>
    <mergeCell ref="A127:A128"/>
    <mergeCell ref="B127:B128"/>
    <mergeCell ref="C127:C128"/>
    <mergeCell ref="D127:D128"/>
    <mergeCell ref="E127:E128"/>
    <mergeCell ref="A124:A125"/>
    <mergeCell ref="B124:B125"/>
    <mergeCell ref="C124:C125"/>
    <mergeCell ref="D124:D125"/>
    <mergeCell ref="E124:E125"/>
    <mergeCell ref="F124:F125"/>
    <mergeCell ref="F127:F128"/>
    <mergeCell ref="G127:G128"/>
    <mergeCell ref="C141:C142"/>
    <mergeCell ref="D141:D142"/>
    <mergeCell ref="E141:E142"/>
    <mergeCell ref="F141:F142"/>
    <mergeCell ref="G141:G142"/>
    <mergeCell ref="G147:G148"/>
    <mergeCell ref="A141:A142"/>
    <mergeCell ref="B141:B142"/>
    <mergeCell ref="A147:A148"/>
    <mergeCell ref="B147:B148"/>
    <mergeCell ref="C147:C148"/>
    <mergeCell ref="D147:D148"/>
    <mergeCell ref="E147:E148"/>
    <mergeCell ref="F147:F148"/>
  </mergeCells>
  <conditionalFormatting sqref="Y43:Y77 Y37:Y41 Y34:Y35 Y32 Y29:Y30 Y13:Y27">
    <cfRule type="cellIs" dxfId="50" priority="13" operator="equal">
      <formula>"EN TERMINO"</formula>
    </cfRule>
    <cfRule type="cellIs" dxfId="49" priority="14" operator="equal">
      <formula>"CUMPLIDA"</formula>
    </cfRule>
    <cfRule type="cellIs" dxfId="48" priority="15" operator="equal">
      <formula>"VENCIDA"</formula>
    </cfRule>
  </conditionalFormatting>
  <conditionalFormatting sqref="Y79">
    <cfRule type="cellIs" dxfId="47" priority="10" operator="equal">
      <formula>"EN TERMINO"</formula>
    </cfRule>
    <cfRule type="cellIs" dxfId="46" priority="11" operator="equal">
      <formula>"CUMPLIDA"</formula>
    </cfRule>
    <cfRule type="cellIs" dxfId="45" priority="12" operator="equal">
      <formula>"VENCIDA"</formula>
    </cfRule>
  </conditionalFormatting>
  <conditionalFormatting sqref="Y80:Y151">
    <cfRule type="cellIs" dxfId="44" priority="7" operator="equal">
      <formula>"EN TERMINO"</formula>
    </cfRule>
    <cfRule type="cellIs" dxfId="43" priority="8" operator="equal">
      <formula>"CUMPLIDA"</formula>
    </cfRule>
    <cfRule type="cellIs" dxfId="42" priority="9" operator="equal">
      <formula>"VENCIDA"</formula>
    </cfRule>
  </conditionalFormatting>
  <conditionalFormatting sqref="Y41">
    <cfRule type="cellIs" dxfId="41" priority="1" operator="equal">
      <formula>"EN TERMINO"</formula>
    </cfRule>
    <cfRule type="cellIs" dxfId="40" priority="2" operator="equal">
      <formula>"CUMPLIDA"</formula>
    </cfRule>
    <cfRule type="cellIs" dxfId="39" priority="3" operator="equal">
      <formula>"VENCIDA"</formula>
    </cfRule>
  </conditionalFormatting>
  <dataValidations disablePrompts="1" count="3">
    <dataValidation type="whole" allowBlank="1" showInputMessage="1" showErrorMessage="1" prompt="Marque 1 en caso de haber cumplido la meta" sqref="O110:O111">
      <formula1>0</formula1>
      <formula2>10000</formula2>
    </dataValidation>
    <dataValidation type="whole" allowBlank="1" showInputMessage="1" showErrorMessage="1" prompt="Marque 1 en caso de haber cumplido la meta" sqref="O109">
      <formula1>0</formula1>
      <formula2>1000000</formula2>
    </dataValidation>
    <dataValidation allowBlank="1" showInputMessage="1" showErrorMessage="1" prompt="Marque 1 en caso de haber cumplido la meta" sqref="O16"/>
  </dataValidations>
  <hyperlinks>
    <hyperlink ref="N2:N3" location="Consolidado!A1" display="INICIO"/>
    <hyperlink ref="D151" location="_ftn1" display="_ftn1"/>
  </hyperlinks>
  <pageMargins left="0.7" right="0.7" top="0.75" bottom="0.75" header="0.3" footer="0.3"/>
  <ignoredErrors>
    <ignoredError sqref="O79 O80:O151" unlockedFormula="1"/>
  </ignoredErrors>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69"/>
  <sheetViews>
    <sheetView topLeftCell="H62" zoomScale="55" zoomScaleNormal="55" workbookViewId="0">
      <selection activeCell="A8" sqref="A8:E8"/>
    </sheetView>
  </sheetViews>
  <sheetFormatPr baseColWidth="10" defaultColWidth="9.85546875" defaultRowHeight="12.75" x14ac:dyDescent="0.2"/>
  <cols>
    <col min="1" max="1" width="9.5703125" style="28" customWidth="1"/>
    <col min="2" max="2" width="9.85546875" style="28" customWidth="1"/>
    <col min="3" max="3" width="46.85546875" style="5" customWidth="1"/>
    <col min="4" max="5" width="21.7109375" style="5" customWidth="1"/>
    <col min="6" max="6" width="30.28515625" style="5" customWidth="1"/>
    <col min="7" max="7" width="25.85546875" style="5" customWidth="1"/>
    <col min="8" max="8" width="22.42578125" style="5" customWidth="1"/>
    <col min="9" max="9" width="14.140625" style="5" customWidth="1"/>
    <col min="10" max="10" width="11.42578125" style="5" customWidth="1"/>
    <col min="11" max="11" width="11.140625" style="5" customWidth="1"/>
    <col min="12" max="12" width="12.7109375" style="5" customWidth="1"/>
    <col min="13" max="13" width="11.28515625" style="5" customWidth="1"/>
    <col min="14" max="14" width="20.42578125" style="5" customWidth="1"/>
    <col min="15" max="15" width="12.42578125" style="5" customWidth="1"/>
    <col min="16" max="16" width="12.85546875" style="28" customWidth="1"/>
    <col min="17" max="17" width="11.28515625" style="28" customWidth="1"/>
    <col min="18" max="18" width="13.140625" style="28" customWidth="1"/>
    <col min="19" max="19" width="10.140625" style="28" customWidth="1"/>
    <col min="20" max="20" width="10.5703125" style="5" customWidth="1"/>
    <col min="21" max="21" width="9.85546875" style="5" customWidth="1"/>
    <col min="22" max="22" width="50.28515625" style="5" customWidth="1"/>
    <col min="23" max="24" width="2.28515625" style="5" customWidth="1"/>
    <col min="25" max="25" width="12.85546875" style="28" customWidth="1"/>
    <col min="26" max="26" width="14.42578125" style="5" customWidth="1"/>
    <col min="27" max="27" width="15.85546875" style="5" hidden="1" customWidth="1"/>
    <col min="28" max="254" width="11.42578125" style="5" customWidth="1"/>
    <col min="255" max="255" width="9.5703125" style="5" customWidth="1"/>
    <col min="256" max="16384" width="9.85546875" style="5"/>
  </cols>
  <sheetData>
    <row r="1" spans="1:54" x14ac:dyDescent="0.2">
      <c r="A1" s="895" t="s">
        <v>0</v>
      </c>
      <c r="B1" s="896"/>
      <c r="C1" s="896"/>
      <c r="D1" s="896"/>
      <c r="E1" s="896"/>
      <c r="F1" s="896"/>
      <c r="G1" s="896"/>
      <c r="H1" s="896"/>
      <c r="I1" s="896"/>
      <c r="J1" s="896"/>
      <c r="K1" s="896"/>
      <c r="L1" s="896"/>
      <c r="M1" s="896"/>
      <c r="N1" s="1"/>
      <c r="O1" s="2"/>
      <c r="P1" s="2"/>
      <c r="Q1" s="2"/>
      <c r="R1" s="2"/>
      <c r="S1" s="2"/>
      <c r="T1" s="2"/>
      <c r="U1" s="3"/>
      <c r="V1" s="4"/>
    </row>
    <row r="2" spans="1:54" x14ac:dyDescent="0.2">
      <c r="A2" s="897" t="s">
        <v>1</v>
      </c>
      <c r="B2" s="898"/>
      <c r="C2" s="898"/>
      <c r="D2" s="898"/>
      <c r="E2" s="898"/>
      <c r="F2" s="898"/>
      <c r="G2" s="898"/>
      <c r="H2" s="898"/>
      <c r="I2" s="898"/>
      <c r="J2" s="898"/>
      <c r="K2" s="898"/>
      <c r="L2" s="898"/>
      <c r="M2" s="898"/>
      <c r="N2" s="920" t="s">
        <v>529</v>
      </c>
      <c r="O2" s="6"/>
      <c r="P2" s="6"/>
      <c r="Q2" s="6"/>
      <c r="R2" s="6"/>
      <c r="S2" s="6"/>
      <c r="T2" s="6"/>
      <c r="U2" s="7"/>
      <c r="V2" s="4"/>
      <c r="Z2" s="54" t="s">
        <v>136</v>
      </c>
    </row>
    <row r="3" spans="1:54" ht="13.5" thickBot="1" x14ac:dyDescent="0.25">
      <c r="A3" s="897" t="s">
        <v>2</v>
      </c>
      <c r="B3" s="898"/>
      <c r="C3" s="898"/>
      <c r="D3" s="898"/>
      <c r="E3" s="898"/>
      <c r="F3" s="898"/>
      <c r="G3" s="898"/>
      <c r="H3" s="898"/>
      <c r="I3" s="898"/>
      <c r="J3" s="898"/>
      <c r="K3" s="898"/>
      <c r="L3" s="898"/>
      <c r="M3" s="898"/>
      <c r="N3" s="921"/>
      <c r="O3" s="6"/>
      <c r="P3" s="6"/>
      <c r="Q3" s="6"/>
      <c r="R3" s="6"/>
      <c r="S3" s="6"/>
      <c r="T3" s="6"/>
      <c r="U3" s="7"/>
      <c r="V3" s="4"/>
      <c r="Z3" s="250">
        <f ca="1">TODAY()</f>
        <v>45371</v>
      </c>
    </row>
    <row r="4" spans="1:54" ht="13.5" thickTop="1" x14ac:dyDescent="0.2">
      <c r="A4" s="401"/>
      <c r="B4" s="402"/>
      <c r="C4" s="6"/>
      <c r="D4" s="6"/>
      <c r="E4" s="6"/>
      <c r="F4" s="6"/>
      <c r="G4" s="6"/>
      <c r="H4" s="6"/>
      <c r="I4" s="6"/>
      <c r="J4" s="6"/>
      <c r="K4" s="6"/>
      <c r="L4" s="6"/>
      <c r="M4" s="6"/>
      <c r="N4" s="4"/>
      <c r="O4" s="6"/>
      <c r="P4" s="6"/>
      <c r="Q4" s="6"/>
      <c r="R4" s="6"/>
      <c r="S4" s="6"/>
      <c r="T4" s="6"/>
      <c r="U4" s="7"/>
      <c r="V4" s="4"/>
    </row>
    <row r="5" spans="1:54" s="10" customFormat="1" x14ac:dyDescent="0.25">
      <c r="A5" s="899" t="s">
        <v>3</v>
      </c>
      <c r="B5" s="900"/>
      <c r="C5" s="900"/>
      <c r="D5" s="900"/>
      <c r="E5" s="900"/>
      <c r="F5" s="900"/>
      <c r="G5" s="900"/>
      <c r="H5" s="900"/>
      <c r="I5" s="900"/>
      <c r="J5" s="900"/>
      <c r="K5" s="900"/>
      <c r="L5" s="900"/>
      <c r="M5" s="900"/>
      <c r="N5" s="8"/>
      <c r="O5" s="9"/>
      <c r="Q5" s="8"/>
      <c r="R5" s="8"/>
      <c r="S5" s="8"/>
      <c r="T5" s="8"/>
      <c r="U5" s="11"/>
      <c r="V5" s="8"/>
      <c r="W5" s="8"/>
      <c r="X5" s="8"/>
      <c r="Y5" s="8"/>
      <c r="Z5" s="240"/>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row>
    <row r="6" spans="1:54" s="10" customFormat="1" x14ac:dyDescent="0.25">
      <c r="A6" s="899" t="s">
        <v>4</v>
      </c>
      <c r="B6" s="900"/>
      <c r="C6" s="900"/>
      <c r="D6" s="900"/>
      <c r="E6" s="900"/>
      <c r="F6" s="9"/>
      <c r="G6" s="9"/>
      <c r="H6" s="9"/>
      <c r="I6" s="9"/>
      <c r="J6" s="9"/>
      <c r="K6" s="9"/>
      <c r="L6" s="9"/>
      <c r="M6" s="9"/>
      <c r="N6" s="8"/>
      <c r="O6" s="9"/>
      <c r="Q6" s="8"/>
      <c r="R6" s="8"/>
      <c r="S6" s="8"/>
      <c r="T6" s="8"/>
      <c r="U6" s="11"/>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row>
    <row r="7" spans="1:54" s="10" customFormat="1" x14ac:dyDescent="0.25">
      <c r="A7" s="899" t="s">
        <v>5</v>
      </c>
      <c r="B7" s="900"/>
      <c r="C7" s="900"/>
      <c r="D7" s="900"/>
      <c r="E7" s="900"/>
      <c r="F7" s="9"/>
      <c r="G7" s="9"/>
      <c r="H7" s="9"/>
      <c r="I7" s="9"/>
      <c r="J7" s="9"/>
      <c r="K7" s="9"/>
      <c r="L7" s="9"/>
      <c r="M7" s="9"/>
      <c r="N7" s="8"/>
      <c r="O7" s="9"/>
      <c r="Q7" s="8"/>
      <c r="R7" s="8"/>
      <c r="S7" s="8"/>
      <c r="T7" s="8"/>
      <c r="U7" s="11"/>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row>
    <row r="8" spans="1:54" s="10" customFormat="1" ht="13.5" thickBot="1" x14ac:dyDescent="0.3">
      <c r="A8" s="899" t="s">
        <v>504</v>
      </c>
      <c r="B8" s="900"/>
      <c r="C8" s="900"/>
      <c r="D8" s="9"/>
      <c r="E8" s="9"/>
      <c r="F8" s="9"/>
      <c r="G8" s="9"/>
      <c r="H8" s="9"/>
      <c r="I8" s="9"/>
      <c r="J8" s="9"/>
      <c r="K8" s="9"/>
      <c r="L8" s="9"/>
      <c r="M8" s="9"/>
      <c r="N8" s="8"/>
      <c r="O8" s="9"/>
      <c r="Q8" s="8"/>
      <c r="R8" s="8"/>
      <c r="S8" s="8"/>
      <c r="T8" s="8"/>
      <c r="U8" s="11"/>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row>
    <row r="9" spans="1:54" s="10" customFormat="1" ht="13.5" thickBot="1" x14ac:dyDescent="0.3">
      <c r="A9" s="899" t="e">
        <f>+#REF!</f>
        <v>#REF!</v>
      </c>
      <c r="B9" s="900"/>
      <c r="C9" s="900"/>
      <c r="D9" s="387">
        <f ca="1">+Z3</f>
        <v>45371</v>
      </c>
      <c r="E9" s="9"/>
      <c r="F9" s="9"/>
      <c r="G9" s="9"/>
      <c r="H9" s="9"/>
      <c r="I9" s="9"/>
      <c r="J9" s="9"/>
      <c r="K9" s="9"/>
      <c r="L9" s="901"/>
      <c r="M9" s="901"/>
      <c r="N9" s="12"/>
      <c r="O9" s="13"/>
      <c r="P9" s="14"/>
      <c r="Q9" s="12"/>
      <c r="R9" s="12"/>
      <c r="S9" s="12"/>
      <c r="T9" s="908" t="e">
        <f>+#REF!</f>
        <v>#REF!</v>
      </c>
      <c r="U9" s="909"/>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row>
    <row r="10" spans="1:54" ht="13.5" thickBot="1" x14ac:dyDescent="0.25">
      <c r="A10" s="904" t="s">
        <v>6</v>
      </c>
      <c r="B10" s="904" t="s">
        <v>7</v>
      </c>
      <c r="C10" s="904" t="s">
        <v>8</v>
      </c>
      <c r="D10" s="906" t="s">
        <v>9</v>
      </c>
      <c r="E10" s="902" t="s">
        <v>10</v>
      </c>
      <c r="F10" s="904" t="s">
        <v>11</v>
      </c>
      <c r="G10" s="904" t="s">
        <v>12</v>
      </c>
      <c r="H10" s="904" t="s">
        <v>13</v>
      </c>
      <c r="I10" s="902" t="s">
        <v>14</v>
      </c>
      <c r="J10" s="902" t="s">
        <v>15</v>
      </c>
      <c r="K10" s="912" t="s">
        <v>16</v>
      </c>
      <c r="L10" s="906" t="s">
        <v>17</v>
      </c>
      <c r="M10" s="902" t="s">
        <v>18</v>
      </c>
      <c r="N10" s="914" t="s">
        <v>19</v>
      </c>
      <c r="O10" s="916" t="s">
        <v>20</v>
      </c>
      <c r="P10" s="902" t="s">
        <v>1170</v>
      </c>
      <c r="Q10" s="902" t="s">
        <v>1171</v>
      </c>
      <c r="R10" s="902" t="s">
        <v>22</v>
      </c>
      <c r="S10" s="912" t="s">
        <v>23</v>
      </c>
      <c r="T10" s="918" t="s">
        <v>24</v>
      </c>
      <c r="U10" s="919"/>
      <c r="V10" s="4"/>
      <c r="Y10" s="902" t="s">
        <v>137</v>
      </c>
      <c r="AA10" s="904" t="s">
        <v>511</v>
      </c>
    </row>
    <row r="11" spans="1:54" ht="13.5" thickBot="1" x14ac:dyDescent="0.25">
      <c r="A11" s="905"/>
      <c r="B11" s="905"/>
      <c r="C11" s="905"/>
      <c r="D11" s="907"/>
      <c r="E11" s="903"/>
      <c r="F11" s="905"/>
      <c r="G11" s="905"/>
      <c r="H11" s="905"/>
      <c r="I11" s="903"/>
      <c r="J11" s="903"/>
      <c r="K11" s="913"/>
      <c r="L11" s="907"/>
      <c r="M11" s="903"/>
      <c r="N11" s="915"/>
      <c r="O11" s="917"/>
      <c r="P11" s="903"/>
      <c r="Q11" s="903"/>
      <c r="R11" s="903"/>
      <c r="S11" s="913"/>
      <c r="T11" s="15" t="s">
        <v>25</v>
      </c>
      <c r="U11" s="16" t="s">
        <v>26</v>
      </c>
      <c r="V11" s="17" t="s">
        <v>27</v>
      </c>
      <c r="Y11" s="903"/>
      <c r="AA11" s="905"/>
    </row>
    <row r="12" spans="1:54" ht="13.5" thickBot="1" x14ac:dyDescent="0.25">
      <c r="A12" s="892" t="s">
        <v>474</v>
      </c>
      <c r="B12" s="855"/>
      <c r="C12" s="855"/>
      <c r="D12" s="18"/>
      <c r="E12" s="18"/>
      <c r="F12" s="18"/>
      <c r="G12" s="18"/>
      <c r="H12" s="18"/>
      <c r="I12" s="18"/>
      <c r="J12" s="18"/>
      <c r="K12" s="18"/>
      <c r="L12" s="18"/>
      <c r="M12" s="18"/>
      <c r="N12" s="19"/>
      <c r="O12" s="55"/>
      <c r="P12" s="851"/>
      <c r="Q12" s="852"/>
      <c r="R12" s="852"/>
      <c r="S12" s="852"/>
      <c r="T12" s="893"/>
      <c r="U12" s="893"/>
      <c r="V12" s="894"/>
      <c r="W12" s="20"/>
      <c r="X12" s="20"/>
      <c r="Y12" s="21"/>
    </row>
    <row r="13" spans="1:54" ht="90" thickBot="1" x14ac:dyDescent="0.25">
      <c r="A13" s="840">
        <v>2</v>
      </c>
      <c r="B13" s="880">
        <v>1201001</v>
      </c>
      <c r="C13" s="844" t="s">
        <v>235</v>
      </c>
      <c r="D13" s="844" t="s">
        <v>236</v>
      </c>
      <c r="E13" s="844" t="s">
        <v>237</v>
      </c>
      <c r="F13" s="875" t="s">
        <v>238</v>
      </c>
      <c r="G13" s="875" t="s">
        <v>239</v>
      </c>
      <c r="H13" s="131" t="s">
        <v>240</v>
      </c>
      <c r="I13" s="131" t="s">
        <v>43</v>
      </c>
      <c r="J13" s="408">
        <v>1</v>
      </c>
      <c r="K13" s="225">
        <v>40801</v>
      </c>
      <c r="L13" s="225">
        <v>40923</v>
      </c>
      <c r="M13" s="58">
        <f t="shared" ref="M13:M28" si="0">(+L13-K13)/7</f>
        <v>17.428571428571427</v>
      </c>
      <c r="N13" s="654" t="s">
        <v>1179</v>
      </c>
      <c r="O13" s="112" t="e">
        <f>+#REF!</f>
        <v>#REF!</v>
      </c>
      <c r="P13" s="268" t="e">
        <f t="shared" ref="P13:P35" si="1">IF(O13/J13&gt;1,1,+O13/J13)</f>
        <v>#REF!</v>
      </c>
      <c r="Q13" s="58" t="e">
        <f t="shared" ref="Q13:Q35" si="2">+M13*P13</f>
        <v>#REF!</v>
      </c>
      <c r="R13" s="58" t="e">
        <f t="shared" ref="R13:R35" si="3">IF(L13&lt;=$T$9,Q13,0)</f>
        <v>#REF!</v>
      </c>
      <c r="S13" s="58" t="e">
        <f t="shared" ref="S13:S35" si="4">IF($T$9&gt;=L13,M13,0)</f>
        <v>#REF!</v>
      </c>
      <c r="T13" s="269"/>
      <c r="U13" s="269"/>
      <c r="V13" s="343" t="e">
        <f>+#REF!</f>
        <v>#REF!</v>
      </c>
      <c r="W13" s="253" t="e">
        <f t="shared" ref="W13:W35" si="5">IF(P13=100%,2,0)</f>
        <v>#REF!</v>
      </c>
      <c r="X13" s="253">
        <f t="shared" ref="X13:X35" ca="1" si="6">IF(L13&lt;$Z$3,0,1)</f>
        <v>0</v>
      </c>
      <c r="Y13" s="63" t="e">
        <f t="shared" ref="Y13:Y35" ca="1" si="7">IF(W13+X13&gt;1,"CUMPLIDA",IF(X13=1,"EN TERMINO","VENCIDA"))</f>
        <v>#REF!</v>
      </c>
      <c r="AA13" s="808" t="s">
        <v>507</v>
      </c>
    </row>
    <row r="14" spans="1:54" ht="77.25" thickBot="1" x14ac:dyDescent="0.25">
      <c r="A14" s="878"/>
      <c r="B14" s="881"/>
      <c r="C14" s="882"/>
      <c r="D14" s="882"/>
      <c r="E14" s="882"/>
      <c r="F14" s="876"/>
      <c r="G14" s="876"/>
      <c r="H14" s="267" t="s">
        <v>241</v>
      </c>
      <c r="I14" s="267" t="s">
        <v>72</v>
      </c>
      <c r="J14" s="409">
        <v>1</v>
      </c>
      <c r="K14" s="288">
        <v>40924</v>
      </c>
      <c r="L14" s="288">
        <v>41151</v>
      </c>
      <c r="M14" s="483">
        <f t="shared" si="0"/>
        <v>32.428571428571431</v>
      </c>
      <c r="N14" s="655" t="s">
        <v>1180</v>
      </c>
      <c r="O14" s="270" t="e">
        <f>+#REF!</f>
        <v>#REF!</v>
      </c>
      <c r="P14" s="271" t="e">
        <f t="shared" si="1"/>
        <v>#REF!</v>
      </c>
      <c r="Q14" s="483" t="e">
        <f t="shared" si="2"/>
        <v>#REF!</v>
      </c>
      <c r="R14" s="483" t="e">
        <f t="shared" si="3"/>
        <v>#REF!</v>
      </c>
      <c r="S14" s="483" t="e">
        <f t="shared" si="4"/>
        <v>#REF!</v>
      </c>
      <c r="T14" s="272"/>
      <c r="U14" s="272"/>
      <c r="V14" s="344" t="e">
        <f>+#REF!</f>
        <v>#REF!</v>
      </c>
      <c r="W14" s="254" t="e">
        <f t="shared" si="5"/>
        <v>#REF!</v>
      </c>
      <c r="X14" s="254">
        <f t="shared" ca="1" si="6"/>
        <v>0</v>
      </c>
      <c r="Y14" s="100" t="e">
        <f t="shared" ca="1" si="7"/>
        <v>#REF!</v>
      </c>
      <c r="AA14" s="808"/>
    </row>
    <row r="15" spans="1:54" ht="90" thickBot="1" x14ac:dyDescent="0.25">
      <c r="A15" s="841"/>
      <c r="B15" s="891"/>
      <c r="C15" s="845"/>
      <c r="D15" s="845"/>
      <c r="E15" s="845"/>
      <c r="F15" s="332" t="s">
        <v>242</v>
      </c>
      <c r="G15" s="332" t="s">
        <v>243</v>
      </c>
      <c r="H15" s="332" t="s">
        <v>244</v>
      </c>
      <c r="I15" s="407" t="s">
        <v>245</v>
      </c>
      <c r="J15" s="125">
        <v>1</v>
      </c>
      <c r="K15" s="330">
        <v>40807</v>
      </c>
      <c r="L15" s="330">
        <v>41172</v>
      </c>
      <c r="M15" s="336">
        <f t="shared" si="0"/>
        <v>52.142857142857146</v>
      </c>
      <c r="N15" s="333" t="s">
        <v>246</v>
      </c>
      <c r="O15" s="345" t="e">
        <f>+#REF!</f>
        <v>#REF!</v>
      </c>
      <c r="P15" s="282" t="e">
        <f t="shared" si="1"/>
        <v>#REF!</v>
      </c>
      <c r="Q15" s="484" t="e">
        <f t="shared" si="2"/>
        <v>#REF!</v>
      </c>
      <c r="R15" s="484" t="e">
        <f t="shared" si="3"/>
        <v>#REF!</v>
      </c>
      <c r="S15" s="484" t="e">
        <f t="shared" si="4"/>
        <v>#REF!</v>
      </c>
      <c r="T15" s="283"/>
      <c r="U15" s="283"/>
      <c r="V15" s="667" t="e">
        <f>+#REF!</f>
        <v>#REF!</v>
      </c>
      <c r="W15" s="255" t="e">
        <f t="shared" si="5"/>
        <v>#REF!</v>
      </c>
      <c r="X15" s="255">
        <f t="shared" ca="1" si="6"/>
        <v>0</v>
      </c>
      <c r="Y15" s="73" t="e">
        <f t="shared" ca="1" si="7"/>
        <v>#REF!</v>
      </c>
      <c r="AA15" s="808"/>
    </row>
    <row r="16" spans="1:54" ht="33.75" customHeight="1" thickBot="1" x14ac:dyDescent="0.25">
      <c r="A16" s="840">
        <v>22</v>
      </c>
      <c r="B16" s="842">
        <v>12010003</v>
      </c>
      <c r="C16" s="844" t="s">
        <v>273</v>
      </c>
      <c r="D16" s="844" t="s">
        <v>1022</v>
      </c>
      <c r="E16" s="844" t="s">
        <v>274</v>
      </c>
      <c r="F16" s="922" t="s">
        <v>275</v>
      </c>
      <c r="G16" s="922" t="s">
        <v>276</v>
      </c>
      <c r="H16" s="922" t="s">
        <v>277</v>
      </c>
      <c r="I16" s="312" t="s">
        <v>278</v>
      </c>
      <c r="J16" s="312">
        <v>2</v>
      </c>
      <c r="K16" s="310">
        <v>40787</v>
      </c>
      <c r="L16" s="310">
        <v>40831</v>
      </c>
      <c r="M16" s="58">
        <f t="shared" si="0"/>
        <v>6.2857142857142856</v>
      </c>
      <c r="N16" s="872" t="s">
        <v>279</v>
      </c>
      <c r="O16" s="112">
        <v>2</v>
      </c>
      <c r="P16" s="268">
        <f t="shared" si="1"/>
        <v>1</v>
      </c>
      <c r="Q16" s="58">
        <f t="shared" si="2"/>
        <v>6.2857142857142856</v>
      </c>
      <c r="R16" s="58" t="e">
        <f t="shared" si="3"/>
        <v>#REF!</v>
      </c>
      <c r="S16" s="58" t="e">
        <f t="shared" si="4"/>
        <v>#REF!</v>
      </c>
      <c r="T16" s="269"/>
      <c r="U16" s="269"/>
      <c r="V16" s="356" t="e">
        <f>+#REF!</f>
        <v>#REF!</v>
      </c>
      <c r="W16" s="253">
        <f t="shared" si="5"/>
        <v>2</v>
      </c>
      <c r="X16" s="253">
        <f t="shared" ca="1" si="6"/>
        <v>0</v>
      </c>
      <c r="Y16" s="63" t="str">
        <f t="shared" ca="1" si="7"/>
        <v>CUMPLIDA</v>
      </c>
      <c r="AA16" s="808" t="s">
        <v>507</v>
      </c>
    </row>
    <row r="17" spans="1:27" ht="43.5" customHeight="1" thickBot="1" x14ac:dyDescent="0.25">
      <c r="A17" s="878"/>
      <c r="B17" s="890"/>
      <c r="C17" s="882"/>
      <c r="D17" s="882"/>
      <c r="E17" s="882"/>
      <c r="F17" s="923"/>
      <c r="G17" s="923"/>
      <c r="H17" s="923"/>
      <c r="I17" s="290" t="s">
        <v>280</v>
      </c>
      <c r="J17" s="290">
        <v>2</v>
      </c>
      <c r="K17" s="291">
        <v>40832</v>
      </c>
      <c r="L17" s="291">
        <v>40847</v>
      </c>
      <c r="M17" s="652">
        <f t="shared" si="0"/>
        <v>2.1428571428571428</v>
      </c>
      <c r="N17" s="873"/>
      <c r="O17" s="270">
        <v>2</v>
      </c>
      <c r="P17" s="271">
        <f t="shared" si="1"/>
        <v>1</v>
      </c>
      <c r="Q17" s="652">
        <f t="shared" si="2"/>
        <v>2.1428571428571428</v>
      </c>
      <c r="R17" s="652" t="e">
        <f t="shared" si="3"/>
        <v>#REF!</v>
      </c>
      <c r="S17" s="652" t="e">
        <f t="shared" si="4"/>
        <v>#REF!</v>
      </c>
      <c r="T17" s="272"/>
      <c r="U17" s="272"/>
      <c r="V17" s="357" t="e">
        <f>+#REF!</f>
        <v>#REF!</v>
      </c>
      <c r="W17" s="254">
        <f t="shared" si="5"/>
        <v>2</v>
      </c>
      <c r="X17" s="254">
        <f t="shared" ca="1" si="6"/>
        <v>0</v>
      </c>
      <c r="Y17" s="100" t="str">
        <f t="shared" ca="1" si="7"/>
        <v>CUMPLIDA</v>
      </c>
      <c r="AA17" s="808"/>
    </row>
    <row r="18" spans="1:27" ht="73.5" customHeight="1" thickBot="1" x14ac:dyDescent="0.25">
      <c r="A18" s="878"/>
      <c r="B18" s="890"/>
      <c r="C18" s="882"/>
      <c r="D18" s="882"/>
      <c r="E18" s="882"/>
      <c r="F18" s="923"/>
      <c r="G18" s="923"/>
      <c r="H18" s="923"/>
      <c r="I18" s="290" t="s">
        <v>281</v>
      </c>
      <c r="J18" s="290">
        <v>2</v>
      </c>
      <c r="K18" s="291">
        <v>40848</v>
      </c>
      <c r="L18" s="291">
        <v>40908</v>
      </c>
      <c r="M18" s="652">
        <f t="shared" si="0"/>
        <v>8.5714285714285712</v>
      </c>
      <c r="N18" s="650" t="s">
        <v>282</v>
      </c>
      <c r="O18" s="270">
        <v>0</v>
      </c>
      <c r="P18" s="271">
        <f t="shared" si="1"/>
        <v>0</v>
      </c>
      <c r="Q18" s="652">
        <f t="shared" si="2"/>
        <v>0</v>
      </c>
      <c r="R18" s="652" t="e">
        <f t="shared" si="3"/>
        <v>#REF!</v>
      </c>
      <c r="S18" s="652" t="e">
        <f t="shared" si="4"/>
        <v>#REF!</v>
      </c>
      <c r="T18" s="272"/>
      <c r="U18" s="272"/>
      <c r="V18" s="357" t="e">
        <f>+#REF!</f>
        <v>#REF!</v>
      </c>
      <c r="W18" s="254">
        <f t="shared" si="5"/>
        <v>0</v>
      </c>
      <c r="X18" s="254">
        <f t="shared" ca="1" si="6"/>
        <v>0</v>
      </c>
      <c r="Y18" s="100" t="str">
        <f t="shared" ca="1" si="7"/>
        <v>VENCIDA</v>
      </c>
      <c r="AA18" s="808"/>
    </row>
    <row r="19" spans="1:27" ht="72.75" customHeight="1" thickBot="1" x14ac:dyDescent="0.25">
      <c r="A19" s="841"/>
      <c r="B19" s="843"/>
      <c r="C19" s="845"/>
      <c r="D19" s="845"/>
      <c r="E19" s="845"/>
      <c r="F19" s="480" t="s">
        <v>283</v>
      </c>
      <c r="G19" s="480" t="s">
        <v>284</v>
      </c>
      <c r="H19" s="480" t="s">
        <v>285</v>
      </c>
      <c r="I19" s="316" t="s">
        <v>286</v>
      </c>
      <c r="J19" s="316">
        <v>1</v>
      </c>
      <c r="K19" s="318">
        <v>40787</v>
      </c>
      <c r="L19" s="318">
        <v>40908</v>
      </c>
      <c r="M19" s="653">
        <f t="shared" si="0"/>
        <v>17.285714285714285</v>
      </c>
      <c r="N19" s="651" t="s">
        <v>287</v>
      </c>
      <c r="O19" s="113">
        <v>1</v>
      </c>
      <c r="P19" s="282">
        <f t="shared" si="1"/>
        <v>1</v>
      </c>
      <c r="Q19" s="653">
        <f t="shared" si="2"/>
        <v>17.285714285714285</v>
      </c>
      <c r="R19" s="653" t="e">
        <f t="shared" si="3"/>
        <v>#REF!</v>
      </c>
      <c r="S19" s="653" t="e">
        <f t="shared" si="4"/>
        <v>#REF!</v>
      </c>
      <c r="T19" s="283"/>
      <c r="U19" s="283"/>
      <c r="V19" s="358" t="e">
        <f>+#REF!</f>
        <v>#REF!</v>
      </c>
      <c r="W19" s="255">
        <f t="shared" si="5"/>
        <v>2</v>
      </c>
      <c r="X19" s="255">
        <f t="shared" ca="1" si="6"/>
        <v>0</v>
      </c>
      <c r="Y19" s="73" t="str">
        <f t="shared" ca="1" si="7"/>
        <v>CUMPLIDA</v>
      </c>
      <c r="AA19" s="808"/>
    </row>
    <row r="20" spans="1:27" ht="76.5" x14ac:dyDescent="0.2">
      <c r="A20" s="796">
        <v>41</v>
      </c>
      <c r="B20" s="931">
        <v>1102002</v>
      </c>
      <c r="C20" s="934" t="s">
        <v>1169</v>
      </c>
      <c r="D20" s="934" t="s">
        <v>1032</v>
      </c>
      <c r="E20" s="934" t="s">
        <v>1033</v>
      </c>
      <c r="F20" s="794" t="s">
        <v>384</v>
      </c>
      <c r="G20" s="794" t="s">
        <v>385</v>
      </c>
      <c r="H20" s="408" t="s">
        <v>386</v>
      </c>
      <c r="I20" s="408" t="s">
        <v>44</v>
      </c>
      <c r="J20" s="408">
        <v>1</v>
      </c>
      <c r="K20" s="310">
        <v>40787</v>
      </c>
      <c r="L20" s="310">
        <v>40831</v>
      </c>
      <c r="M20" s="58">
        <f t="shared" si="0"/>
        <v>6.2857142857142856</v>
      </c>
      <c r="N20" s="940" t="s">
        <v>36</v>
      </c>
      <c r="O20" s="353" t="e">
        <f>+#REF!</f>
        <v>#REF!</v>
      </c>
      <c r="P20" s="268" t="e">
        <f t="shared" si="1"/>
        <v>#REF!</v>
      </c>
      <c r="Q20" s="58" t="e">
        <f t="shared" si="2"/>
        <v>#REF!</v>
      </c>
      <c r="R20" s="58" t="e">
        <f t="shared" si="3"/>
        <v>#REF!</v>
      </c>
      <c r="S20" s="58" t="e">
        <f t="shared" si="4"/>
        <v>#REF!</v>
      </c>
      <c r="T20" s="269"/>
      <c r="U20" s="269"/>
      <c r="V20" s="356" t="e">
        <f>+#REF!</f>
        <v>#REF!</v>
      </c>
      <c r="W20" s="253" t="e">
        <f t="shared" si="5"/>
        <v>#REF!</v>
      </c>
      <c r="X20" s="253">
        <f t="shared" ca="1" si="6"/>
        <v>0</v>
      </c>
      <c r="Y20" s="63" t="e">
        <f t="shared" ca="1" si="7"/>
        <v>#REF!</v>
      </c>
      <c r="AA20" s="924" t="s">
        <v>508</v>
      </c>
    </row>
    <row r="21" spans="1:27" ht="25.5" x14ac:dyDescent="0.2">
      <c r="A21" s="801"/>
      <c r="B21" s="932"/>
      <c r="C21" s="935"/>
      <c r="D21" s="935"/>
      <c r="E21" s="935"/>
      <c r="F21" s="930"/>
      <c r="G21" s="930"/>
      <c r="H21" s="409" t="s">
        <v>387</v>
      </c>
      <c r="I21" s="409" t="s">
        <v>43</v>
      </c>
      <c r="J21" s="409">
        <v>1</v>
      </c>
      <c r="K21" s="291">
        <v>40832</v>
      </c>
      <c r="L21" s="291">
        <v>40908</v>
      </c>
      <c r="M21" s="483">
        <f t="shared" si="0"/>
        <v>10.857142857142858</v>
      </c>
      <c r="N21" s="944"/>
      <c r="O21" s="354" t="e">
        <f>+#REF!</f>
        <v>#REF!</v>
      </c>
      <c r="P21" s="271" t="e">
        <f t="shared" si="1"/>
        <v>#REF!</v>
      </c>
      <c r="Q21" s="483" t="e">
        <f t="shared" si="2"/>
        <v>#REF!</v>
      </c>
      <c r="R21" s="483" t="e">
        <f t="shared" si="3"/>
        <v>#REF!</v>
      </c>
      <c r="S21" s="483" t="e">
        <f t="shared" si="4"/>
        <v>#REF!</v>
      </c>
      <c r="T21" s="272"/>
      <c r="U21" s="272"/>
      <c r="V21" s="357" t="e">
        <f>+#REF!</f>
        <v>#REF!</v>
      </c>
      <c r="W21" s="254" t="e">
        <f t="shared" si="5"/>
        <v>#REF!</v>
      </c>
      <c r="X21" s="254">
        <f t="shared" ca="1" si="6"/>
        <v>0</v>
      </c>
      <c r="Y21" s="100" t="e">
        <f t="shared" ca="1" si="7"/>
        <v>#REF!</v>
      </c>
      <c r="AA21" s="925"/>
    </row>
    <row r="22" spans="1:27" ht="89.25" x14ac:dyDescent="0.2">
      <c r="A22" s="801"/>
      <c r="B22" s="932"/>
      <c r="C22" s="935"/>
      <c r="D22" s="935"/>
      <c r="E22" s="935"/>
      <c r="F22" s="927" t="s">
        <v>388</v>
      </c>
      <c r="G22" s="927" t="s">
        <v>389</v>
      </c>
      <c r="H22" s="257" t="s">
        <v>390</v>
      </c>
      <c r="I22" s="295" t="s">
        <v>225</v>
      </c>
      <c r="J22" s="295">
        <v>1</v>
      </c>
      <c r="K22" s="296">
        <v>40812</v>
      </c>
      <c r="L22" s="296">
        <v>41173</v>
      </c>
      <c r="M22" s="483">
        <f t="shared" si="0"/>
        <v>51.571428571428569</v>
      </c>
      <c r="N22" s="937" t="s">
        <v>294</v>
      </c>
      <c r="O22" s="354" t="e">
        <f>+#REF!</f>
        <v>#REF!</v>
      </c>
      <c r="P22" s="271" t="e">
        <f t="shared" si="1"/>
        <v>#REF!</v>
      </c>
      <c r="Q22" s="483" t="e">
        <f t="shared" si="2"/>
        <v>#REF!</v>
      </c>
      <c r="R22" s="483" t="e">
        <f t="shared" si="3"/>
        <v>#REF!</v>
      </c>
      <c r="S22" s="483" t="e">
        <f t="shared" si="4"/>
        <v>#REF!</v>
      </c>
      <c r="T22" s="272"/>
      <c r="U22" s="272"/>
      <c r="V22" s="359" t="e">
        <f>+#REF!</f>
        <v>#REF!</v>
      </c>
      <c r="W22" s="254" t="e">
        <f t="shared" si="5"/>
        <v>#REF!</v>
      </c>
      <c r="X22" s="254">
        <f t="shared" ca="1" si="6"/>
        <v>0</v>
      </c>
      <c r="Y22" s="100" t="e">
        <f t="shared" ca="1" si="7"/>
        <v>#REF!</v>
      </c>
      <c r="AA22" s="925"/>
    </row>
    <row r="23" spans="1:27" ht="38.25" x14ac:dyDescent="0.2">
      <c r="A23" s="801"/>
      <c r="B23" s="932"/>
      <c r="C23" s="935"/>
      <c r="D23" s="935"/>
      <c r="E23" s="935"/>
      <c r="F23" s="928"/>
      <c r="G23" s="928"/>
      <c r="H23" s="257" t="s">
        <v>391</v>
      </c>
      <c r="I23" s="295" t="s">
        <v>321</v>
      </c>
      <c r="J23" s="295">
        <v>6</v>
      </c>
      <c r="K23" s="296">
        <v>40812</v>
      </c>
      <c r="L23" s="296">
        <v>41173</v>
      </c>
      <c r="M23" s="483">
        <f t="shared" si="0"/>
        <v>51.571428571428569</v>
      </c>
      <c r="N23" s="938"/>
      <c r="O23" s="354" t="e">
        <f>+#REF!</f>
        <v>#REF!</v>
      </c>
      <c r="P23" s="271" t="e">
        <f t="shared" si="1"/>
        <v>#REF!</v>
      </c>
      <c r="Q23" s="483" t="e">
        <f t="shared" si="2"/>
        <v>#REF!</v>
      </c>
      <c r="R23" s="483" t="e">
        <f t="shared" si="3"/>
        <v>#REF!</v>
      </c>
      <c r="S23" s="483" t="e">
        <f t="shared" si="4"/>
        <v>#REF!</v>
      </c>
      <c r="T23" s="272"/>
      <c r="U23" s="272"/>
      <c r="V23" s="668" t="e">
        <f>+#REF!</f>
        <v>#REF!</v>
      </c>
      <c r="W23" s="254" t="e">
        <f t="shared" si="5"/>
        <v>#REF!</v>
      </c>
      <c r="X23" s="254">
        <f t="shared" ca="1" si="6"/>
        <v>0</v>
      </c>
      <c r="Y23" s="100" t="e">
        <f t="shared" ca="1" si="7"/>
        <v>#REF!</v>
      </c>
      <c r="AA23" s="925"/>
    </row>
    <row r="24" spans="1:27" ht="64.5" thickBot="1" x14ac:dyDescent="0.25">
      <c r="A24" s="797"/>
      <c r="B24" s="933"/>
      <c r="C24" s="936"/>
      <c r="D24" s="936"/>
      <c r="E24" s="936"/>
      <c r="F24" s="929"/>
      <c r="G24" s="929"/>
      <c r="H24" s="258" t="s">
        <v>392</v>
      </c>
      <c r="I24" s="297" t="s">
        <v>91</v>
      </c>
      <c r="J24" s="297">
        <v>6</v>
      </c>
      <c r="K24" s="298">
        <v>40812</v>
      </c>
      <c r="L24" s="298">
        <v>41173</v>
      </c>
      <c r="M24" s="484">
        <f t="shared" si="0"/>
        <v>51.571428571428569</v>
      </c>
      <c r="N24" s="939"/>
      <c r="O24" s="355" t="e">
        <f>+#REF!</f>
        <v>#REF!</v>
      </c>
      <c r="P24" s="282" t="e">
        <f t="shared" si="1"/>
        <v>#REF!</v>
      </c>
      <c r="Q24" s="484" t="e">
        <f t="shared" si="2"/>
        <v>#REF!</v>
      </c>
      <c r="R24" s="484" t="e">
        <f t="shared" si="3"/>
        <v>#REF!</v>
      </c>
      <c r="S24" s="484" t="e">
        <f t="shared" si="4"/>
        <v>#REF!</v>
      </c>
      <c r="T24" s="283"/>
      <c r="U24" s="283"/>
      <c r="V24" s="669" t="e">
        <f>+#REF!</f>
        <v>#REF!</v>
      </c>
      <c r="W24" s="255" t="e">
        <f t="shared" si="5"/>
        <v>#REF!</v>
      </c>
      <c r="X24" s="255">
        <f t="shared" ca="1" si="6"/>
        <v>0</v>
      </c>
      <c r="Y24" s="73" t="e">
        <f t="shared" ca="1" si="7"/>
        <v>#REF!</v>
      </c>
      <c r="AA24" s="926"/>
    </row>
    <row r="25" spans="1:27" ht="51" x14ac:dyDescent="0.2">
      <c r="A25" s="796">
        <v>43</v>
      </c>
      <c r="B25" s="931">
        <v>1701008</v>
      </c>
      <c r="C25" s="956" t="s">
        <v>394</v>
      </c>
      <c r="D25" s="956" t="s">
        <v>395</v>
      </c>
      <c r="E25" s="956" t="s">
        <v>396</v>
      </c>
      <c r="F25" s="941" t="s">
        <v>393</v>
      </c>
      <c r="G25" s="941" t="s">
        <v>397</v>
      </c>
      <c r="H25" s="311" t="s">
        <v>398</v>
      </c>
      <c r="I25" s="312" t="s">
        <v>44</v>
      </c>
      <c r="J25" s="312">
        <v>1</v>
      </c>
      <c r="K25" s="313">
        <v>40787</v>
      </c>
      <c r="L25" s="313">
        <v>40816</v>
      </c>
      <c r="M25" s="58">
        <f t="shared" si="0"/>
        <v>4.1428571428571432</v>
      </c>
      <c r="N25" s="940" t="s">
        <v>246</v>
      </c>
      <c r="O25" s="112" t="e">
        <f>+#REF!</f>
        <v>#REF!</v>
      </c>
      <c r="P25" s="268" t="e">
        <f t="shared" si="1"/>
        <v>#REF!</v>
      </c>
      <c r="Q25" s="58" t="e">
        <f t="shared" si="2"/>
        <v>#REF!</v>
      </c>
      <c r="R25" s="58" t="e">
        <f t="shared" si="3"/>
        <v>#REF!</v>
      </c>
      <c r="S25" s="58" t="e">
        <f t="shared" si="4"/>
        <v>#REF!</v>
      </c>
      <c r="T25" s="269"/>
      <c r="U25" s="269"/>
      <c r="V25" s="343" t="e">
        <f>+#REF!</f>
        <v>#REF!</v>
      </c>
      <c r="W25" s="253" t="e">
        <f t="shared" si="5"/>
        <v>#REF!</v>
      </c>
      <c r="X25" s="253">
        <f t="shared" ca="1" si="6"/>
        <v>0</v>
      </c>
      <c r="Y25" s="63" t="e">
        <f t="shared" ca="1" si="7"/>
        <v>#REF!</v>
      </c>
      <c r="AA25" s="924" t="s">
        <v>507</v>
      </c>
    </row>
    <row r="26" spans="1:27" ht="63.75" x14ac:dyDescent="0.2">
      <c r="A26" s="801"/>
      <c r="B26" s="932"/>
      <c r="C26" s="957"/>
      <c r="D26" s="957"/>
      <c r="E26" s="957"/>
      <c r="F26" s="942"/>
      <c r="G26" s="942"/>
      <c r="H26" s="314" t="s">
        <v>399</v>
      </c>
      <c r="I26" s="290" t="s">
        <v>44</v>
      </c>
      <c r="J26" s="290">
        <v>1</v>
      </c>
      <c r="K26" s="315">
        <v>40817</v>
      </c>
      <c r="L26" s="315">
        <v>40847</v>
      </c>
      <c r="M26" s="483">
        <f t="shared" si="0"/>
        <v>4.2857142857142856</v>
      </c>
      <c r="N26" s="938"/>
      <c r="O26" s="270" t="e">
        <f>+#REF!</f>
        <v>#REF!</v>
      </c>
      <c r="P26" s="271" t="e">
        <f t="shared" si="1"/>
        <v>#REF!</v>
      </c>
      <c r="Q26" s="483" t="e">
        <f t="shared" si="2"/>
        <v>#REF!</v>
      </c>
      <c r="R26" s="483" t="e">
        <f t="shared" si="3"/>
        <v>#REF!</v>
      </c>
      <c r="S26" s="483" t="e">
        <f t="shared" si="4"/>
        <v>#REF!</v>
      </c>
      <c r="T26" s="272"/>
      <c r="U26" s="272"/>
      <c r="V26" s="344" t="e">
        <f>+#REF!</f>
        <v>#REF!</v>
      </c>
      <c r="W26" s="254" t="e">
        <f t="shared" si="5"/>
        <v>#REF!</v>
      </c>
      <c r="X26" s="254">
        <f t="shared" ca="1" si="6"/>
        <v>0</v>
      </c>
      <c r="Y26" s="100" t="e">
        <f t="shared" ca="1" si="7"/>
        <v>#REF!</v>
      </c>
      <c r="AA26" s="925"/>
    </row>
    <row r="27" spans="1:27" ht="38.25" x14ac:dyDescent="0.2">
      <c r="A27" s="801"/>
      <c r="B27" s="932"/>
      <c r="C27" s="957"/>
      <c r="D27" s="957"/>
      <c r="E27" s="957"/>
      <c r="F27" s="942"/>
      <c r="G27" s="942"/>
      <c r="H27" s="314" t="s">
        <v>400</v>
      </c>
      <c r="I27" s="290" t="s">
        <v>401</v>
      </c>
      <c r="J27" s="290">
        <v>1</v>
      </c>
      <c r="K27" s="315">
        <v>40817</v>
      </c>
      <c r="L27" s="315">
        <v>40908</v>
      </c>
      <c r="M27" s="483">
        <f t="shared" si="0"/>
        <v>13</v>
      </c>
      <c r="N27" s="938"/>
      <c r="O27" s="270" t="e">
        <f>+#REF!</f>
        <v>#REF!</v>
      </c>
      <c r="P27" s="271" t="e">
        <f t="shared" si="1"/>
        <v>#REF!</v>
      </c>
      <c r="Q27" s="483" t="e">
        <f t="shared" si="2"/>
        <v>#REF!</v>
      </c>
      <c r="R27" s="483" t="e">
        <f t="shared" si="3"/>
        <v>#REF!</v>
      </c>
      <c r="S27" s="483" t="e">
        <f t="shared" si="4"/>
        <v>#REF!</v>
      </c>
      <c r="T27" s="272"/>
      <c r="U27" s="272"/>
      <c r="V27" s="344" t="e">
        <f>+#REF!</f>
        <v>#REF!</v>
      </c>
      <c r="W27" s="254" t="e">
        <f t="shared" si="5"/>
        <v>#REF!</v>
      </c>
      <c r="X27" s="254">
        <f t="shared" ca="1" si="6"/>
        <v>0</v>
      </c>
      <c r="Y27" s="100" t="e">
        <f t="shared" ca="1" si="7"/>
        <v>#REF!</v>
      </c>
      <c r="AA27" s="925"/>
    </row>
    <row r="28" spans="1:27" ht="39" thickBot="1" x14ac:dyDescent="0.25">
      <c r="A28" s="797"/>
      <c r="B28" s="933"/>
      <c r="C28" s="958"/>
      <c r="D28" s="958"/>
      <c r="E28" s="958"/>
      <c r="F28" s="943"/>
      <c r="G28" s="943"/>
      <c r="H28" s="480" t="s">
        <v>402</v>
      </c>
      <c r="I28" s="316" t="s">
        <v>403</v>
      </c>
      <c r="J28" s="316">
        <v>1</v>
      </c>
      <c r="K28" s="317">
        <v>40909</v>
      </c>
      <c r="L28" s="317">
        <v>41090</v>
      </c>
      <c r="M28" s="484">
        <f t="shared" si="0"/>
        <v>25.857142857142858</v>
      </c>
      <c r="N28" s="939"/>
      <c r="O28" s="113" t="e">
        <f>+#REF!</f>
        <v>#REF!</v>
      </c>
      <c r="P28" s="282" t="e">
        <f t="shared" si="1"/>
        <v>#REF!</v>
      </c>
      <c r="Q28" s="484" t="e">
        <f t="shared" si="2"/>
        <v>#REF!</v>
      </c>
      <c r="R28" s="484" t="e">
        <f t="shared" si="3"/>
        <v>#REF!</v>
      </c>
      <c r="S28" s="484" t="e">
        <f t="shared" si="4"/>
        <v>#REF!</v>
      </c>
      <c r="T28" s="283"/>
      <c r="U28" s="283"/>
      <c r="V28" s="667" t="e">
        <f>+#REF!</f>
        <v>#REF!</v>
      </c>
      <c r="W28" s="255" t="e">
        <f t="shared" si="5"/>
        <v>#REF!</v>
      </c>
      <c r="X28" s="255">
        <f t="shared" ca="1" si="6"/>
        <v>0</v>
      </c>
      <c r="Y28" s="73" t="e">
        <f t="shared" ca="1" si="7"/>
        <v>#REF!</v>
      </c>
      <c r="AA28" s="926"/>
    </row>
    <row r="29" spans="1:27" ht="128.25" thickBot="1" x14ac:dyDescent="0.25">
      <c r="A29" s="259">
        <v>77</v>
      </c>
      <c r="B29" s="274">
        <v>1801100</v>
      </c>
      <c r="C29" s="261" t="s">
        <v>439</v>
      </c>
      <c r="D29" s="261" t="s">
        <v>440</v>
      </c>
      <c r="E29" s="261" t="s">
        <v>441</v>
      </c>
      <c r="F29" s="109" t="s">
        <v>442</v>
      </c>
      <c r="G29" s="109" t="s">
        <v>443</v>
      </c>
      <c r="H29" s="90" t="s">
        <v>444</v>
      </c>
      <c r="I29" s="109" t="s">
        <v>445</v>
      </c>
      <c r="J29" s="320">
        <v>1</v>
      </c>
      <c r="K29" s="321">
        <v>40787</v>
      </c>
      <c r="L29" s="321">
        <v>41151</v>
      </c>
      <c r="M29" s="81">
        <f t="shared" ref="M29:M38" si="8">(+L29-K29)/7</f>
        <v>52</v>
      </c>
      <c r="N29" s="126" t="s">
        <v>279</v>
      </c>
      <c r="O29" s="264" t="e">
        <f>+#REF!</f>
        <v>#REF!</v>
      </c>
      <c r="P29" s="265" t="e">
        <f t="shared" si="1"/>
        <v>#REF!</v>
      </c>
      <c r="Q29" s="81" t="e">
        <f t="shared" si="2"/>
        <v>#REF!</v>
      </c>
      <c r="R29" s="81" t="e">
        <f t="shared" si="3"/>
        <v>#REF!</v>
      </c>
      <c r="S29" s="81" t="e">
        <f t="shared" si="4"/>
        <v>#REF!</v>
      </c>
      <c r="T29" s="266"/>
      <c r="U29" s="266"/>
      <c r="V29" s="111" t="e">
        <f>+#REF!</f>
        <v>#REF!</v>
      </c>
      <c r="W29" s="285" t="e">
        <f t="shared" si="5"/>
        <v>#REF!</v>
      </c>
      <c r="X29" s="285">
        <f t="shared" ca="1" si="6"/>
        <v>0</v>
      </c>
      <c r="Y29" s="86" t="e">
        <f t="shared" ca="1" si="7"/>
        <v>#REF!</v>
      </c>
      <c r="AA29" s="394" t="s">
        <v>507</v>
      </c>
    </row>
    <row r="30" spans="1:27" ht="51.75" thickBot="1" x14ac:dyDescent="0.25">
      <c r="A30" s="840">
        <v>78</v>
      </c>
      <c r="B30" s="842">
        <v>1701007</v>
      </c>
      <c r="C30" s="844" t="s">
        <v>446</v>
      </c>
      <c r="D30" s="844" t="s">
        <v>447</v>
      </c>
      <c r="E30" s="844" t="s">
        <v>448</v>
      </c>
      <c r="F30" s="875" t="s">
        <v>449</v>
      </c>
      <c r="G30" s="875" t="s">
        <v>450</v>
      </c>
      <c r="H30" s="405" t="s">
        <v>451</v>
      </c>
      <c r="I30" s="408" t="s">
        <v>278</v>
      </c>
      <c r="J30" s="408">
        <v>1</v>
      </c>
      <c r="K30" s="322">
        <v>40787</v>
      </c>
      <c r="L30" s="322">
        <v>40847</v>
      </c>
      <c r="M30" s="58">
        <f t="shared" si="8"/>
        <v>8.5714285714285712</v>
      </c>
      <c r="N30" s="872" t="s">
        <v>36</v>
      </c>
      <c r="O30" s="353" t="e">
        <f>+#REF!</f>
        <v>#REF!</v>
      </c>
      <c r="P30" s="268" t="e">
        <f t="shared" si="1"/>
        <v>#REF!</v>
      </c>
      <c r="Q30" s="58" t="e">
        <f t="shared" si="2"/>
        <v>#REF!</v>
      </c>
      <c r="R30" s="58" t="e">
        <f t="shared" si="3"/>
        <v>#REF!</v>
      </c>
      <c r="S30" s="58" t="e">
        <f t="shared" si="4"/>
        <v>#REF!</v>
      </c>
      <c r="T30" s="269"/>
      <c r="U30" s="269"/>
      <c r="V30" s="356" t="e">
        <f>+#REF!</f>
        <v>#REF!</v>
      </c>
      <c r="W30" s="253" t="e">
        <f t="shared" si="5"/>
        <v>#REF!</v>
      </c>
      <c r="X30" s="253">
        <f t="shared" ca="1" si="6"/>
        <v>0</v>
      </c>
      <c r="Y30" s="63" t="e">
        <f t="shared" ca="1" si="7"/>
        <v>#REF!</v>
      </c>
      <c r="AA30" s="808" t="s">
        <v>507</v>
      </c>
    </row>
    <row r="31" spans="1:27" ht="51.75" thickBot="1" x14ac:dyDescent="0.25">
      <c r="A31" s="878"/>
      <c r="B31" s="890"/>
      <c r="C31" s="882"/>
      <c r="D31" s="882"/>
      <c r="E31" s="882"/>
      <c r="F31" s="876"/>
      <c r="G31" s="876"/>
      <c r="H31" s="406" t="s">
        <v>452</v>
      </c>
      <c r="I31" s="409" t="s">
        <v>278</v>
      </c>
      <c r="J31" s="409">
        <v>1</v>
      </c>
      <c r="K31" s="340">
        <v>40817</v>
      </c>
      <c r="L31" s="340">
        <v>40847</v>
      </c>
      <c r="M31" s="483">
        <f>(+L31-K31)/7</f>
        <v>4.2857142857142856</v>
      </c>
      <c r="N31" s="873"/>
      <c r="O31" s="354" t="e">
        <f>+#REF!</f>
        <v>#REF!</v>
      </c>
      <c r="P31" s="271" t="e">
        <f t="shared" si="1"/>
        <v>#REF!</v>
      </c>
      <c r="Q31" s="483" t="e">
        <f t="shared" si="2"/>
        <v>#REF!</v>
      </c>
      <c r="R31" s="483" t="e">
        <f t="shared" si="3"/>
        <v>#REF!</v>
      </c>
      <c r="S31" s="483" t="e">
        <f t="shared" si="4"/>
        <v>#REF!</v>
      </c>
      <c r="T31" s="272"/>
      <c r="U31" s="272"/>
      <c r="V31" s="357" t="e">
        <f>+#REF!</f>
        <v>#REF!</v>
      </c>
      <c r="W31" s="254" t="e">
        <f t="shared" si="5"/>
        <v>#REF!</v>
      </c>
      <c r="X31" s="254">
        <f t="shared" ca="1" si="6"/>
        <v>0</v>
      </c>
      <c r="Y31" s="100" t="e">
        <f t="shared" ca="1" si="7"/>
        <v>#REF!</v>
      </c>
      <c r="AA31" s="808"/>
    </row>
    <row r="32" spans="1:27" ht="64.5" thickBot="1" x14ac:dyDescent="0.25">
      <c r="A32" s="878"/>
      <c r="B32" s="890"/>
      <c r="C32" s="882"/>
      <c r="D32" s="882"/>
      <c r="E32" s="882"/>
      <c r="F32" s="876"/>
      <c r="G32" s="876"/>
      <c r="H32" s="406" t="s">
        <v>453</v>
      </c>
      <c r="I32" s="409" t="s">
        <v>73</v>
      </c>
      <c r="J32" s="409">
        <v>1</v>
      </c>
      <c r="K32" s="340">
        <v>40848</v>
      </c>
      <c r="L32" s="340">
        <v>40877</v>
      </c>
      <c r="M32" s="483">
        <f>(+L32-K32)/7</f>
        <v>4.1428571428571432</v>
      </c>
      <c r="N32" s="873" t="s">
        <v>246</v>
      </c>
      <c r="O32" s="354" t="e">
        <f>+#REF!</f>
        <v>#REF!</v>
      </c>
      <c r="P32" s="271" t="e">
        <f t="shared" si="1"/>
        <v>#REF!</v>
      </c>
      <c r="Q32" s="483" t="e">
        <f t="shared" si="2"/>
        <v>#REF!</v>
      </c>
      <c r="R32" s="483" t="e">
        <f t="shared" si="3"/>
        <v>#REF!</v>
      </c>
      <c r="S32" s="483" t="e">
        <f t="shared" si="4"/>
        <v>#REF!</v>
      </c>
      <c r="T32" s="272"/>
      <c r="U32" s="272"/>
      <c r="V32" s="357" t="e">
        <f>+#REF!</f>
        <v>#REF!</v>
      </c>
      <c r="W32" s="254" t="e">
        <f t="shared" si="5"/>
        <v>#REF!</v>
      </c>
      <c r="X32" s="254">
        <f t="shared" ca="1" si="6"/>
        <v>0</v>
      </c>
      <c r="Y32" s="100" t="e">
        <f t="shared" ca="1" si="7"/>
        <v>#REF!</v>
      </c>
      <c r="AA32" s="808"/>
    </row>
    <row r="33" spans="1:27" ht="39" thickBot="1" x14ac:dyDescent="0.25">
      <c r="A33" s="878"/>
      <c r="B33" s="890"/>
      <c r="C33" s="882"/>
      <c r="D33" s="882"/>
      <c r="E33" s="882"/>
      <c r="F33" s="876"/>
      <c r="G33" s="876"/>
      <c r="H33" s="406" t="s">
        <v>454</v>
      </c>
      <c r="I33" s="409" t="s">
        <v>84</v>
      </c>
      <c r="J33" s="409">
        <v>1</v>
      </c>
      <c r="K33" s="340">
        <v>40878</v>
      </c>
      <c r="L33" s="340">
        <v>41090</v>
      </c>
      <c r="M33" s="483">
        <f>(+L33-K33)/7</f>
        <v>30.285714285714285</v>
      </c>
      <c r="N33" s="873"/>
      <c r="O33" s="354" t="e">
        <f>+#REF!</f>
        <v>#REF!</v>
      </c>
      <c r="P33" s="271" t="e">
        <f t="shared" si="1"/>
        <v>#REF!</v>
      </c>
      <c r="Q33" s="483" t="e">
        <f t="shared" si="2"/>
        <v>#REF!</v>
      </c>
      <c r="R33" s="483" t="e">
        <f t="shared" si="3"/>
        <v>#REF!</v>
      </c>
      <c r="S33" s="483" t="e">
        <f t="shared" si="4"/>
        <v>#REF!</v>
      </c>
      <c r="T33" s="272"/>
      <c r="U33" s="272"/>
      <c r="V33" s="359" t="e">
        <f>+#REF!</f>
        <v>#REF!</v>
      </c>
      <c r="W33" s="254" t="e">
        <f t="shared" si="5"/>
        <v>#REF!</v>
      </c>
      <c r="X33" s="254">
        <f t="shared" ca="1" si="6"/>
        <v>0</v>
      </c>
      <c r="Y33" s="100" t="e">
        <f t="shared" ca="1" si="7"/>
        <v>#REF!</v>
      </c>
      <c r="AA33" s="808"/>
    </row>
    <row r="34" spans="1:27" ht="51.75" thickBot="1" x14ac:dyDescent="0.25">
      <c r="A34" s="841"/>
      <c r="B34" s="843"/>
      <c r="C34" s="845"/>
      <c r="D34" s="845"/>
      <c r="E34" s="845"/>
      <c r="F34" s="959"/>
      <c r="G34" s="959"/>
      <c r="H34" s="407" t="s">
        <v>455</v>
      </c>
      <c r="I34" s="410" t="s">
        <v>31</v>
      </c>
      <c r="J34" s="125">
        <v>1</v>
      </c>
      <c r="K34" s="325">
        <v>41091</v>
      </c>
      <c r="L34" s="325">
        <v>41151</v>
      </c>
      <c r="M34" s="484">
        <f t="shared" si="8"/>
        <v>8.5714285714285712</v>
      </c>
      <c r="N34" s="479" t="s">
        <v>456</v>
      </c>
      <c r="O34" s="355" t="e">
        <f>+#REF!</f>
        <v>#REF!</v>
      </c>
      <c r="P34" s="282" t="e">
        <f t="shared" si="1"/>
        <v>#REF!</v>
      </c>
      <c r="Q34" s="484" t="e">
        <f t="shared" si="2"/>
        <v>#REF!</v>
      </c>
      <c r="R34" s="484" t="e">
        <f t="shared" si="3"/>
        <v>#REF!</v>
      </c>
      <c r="S34" s="484" t="e">
        <f t="shared" si="4"/>
        <v>#REF!</v>
      </c>
      <c r="T34" s="283"/>
      <c r="U34" s="283"/>
      <c r="V34" s="360" t="e">
        <f>+#REF!</f>
        <v>#REF!</v>
      </c>
      <c r="W34" s="255" t="e">
        <f t="shared" si="5"/>
        <v>#REF!</v>
      </c>
      <c r="X34" s="255">
        <f t="shared" ca="1" si="6"/>
        <v>0</v>
      </c>
      <c r="Y34" s="73" t="e">
        <f t="shared" ca="1" si="7"/>
        <v>#REF!</v>
      </c>
      <c r="AA34" s="808"/>
    </row>
    <row r="35" spans="1:27" ht="64.5" thickBot="1" x14ac:dyDescent="0.25">
      <c r="A35" s="840">
        <v>79</v>
      </c>
      <c r="B35" s="842">
        <v>1801002</v>
      </c>
      <c r="C35" s="844" t="s">
        <v>457</v>
      </c>
      <c r="D35" s="844" t="s">
        <v>458</v>
      </c>
      <c r="E35" s="844" t="s">
        <v>459</v>
      </c>
      <c r="F35" s="323" t="s">
        <v>460</v>
      </c>
      <c r="G35" s="323" t="s">
        <v>461</v>
      </c>
      <c r="H35" s="323" t="s">
        <v>462</v>
      </c>
      <c r="I35" s="338" t="s">
        <v>44</v>
      </c>
      <c r="J35" s="408">
        <v>1</v>
      </c>
      <c r="K35" s="322">
        <v>40811</v>
      </c>
      <c r="L35" s="322">
        <v>40831</v>
      </c>
      <c r="M35" s="58">
        <f t="shared" si="8"/>
        <v>2.8571428571428572</v>
      </c>
      <c r="N35" s="476" t="s">
        <v>463</v>
      </c>
      <c r="O35" s="112" t="e">
        <f>+#REF!</f>
        <v>#REF!</v>
      </c>
      <c r="P35" s="268" t="e">
        <f t="shared" si="1"/>
        <v>#REF!</v>
      </c>
      <c r="Q35" s="58" t="e">
        <f t="shared" si="2"/>
        <v>#REF!</v>
      </c>
      <c r="R35" s="58" t="e">
        <f t="shared" si="3"/>
        <v>#REF!</v>
      </c>
      <c r="S35" s="58" t="e">
        <f t="shared" si="4"/>
        <v>#REF!</v>
      </c>
      <c r="T35" s="269"/>
      <c r="U35" s="269"/>
      <c r="V35" s="128" t="e">
        <f>+#REF!</f>
        <v>#REF!</v>
      </c>
      <c r="W35" s="253" t="e">
        <f t="shared" si="5"/>
        <v>#REF!</v>
      </c>
      <c r="X35" s="253">
        <f t="shared" ca="1" si="6"/>
        <v>0</v>
      </c>
      <c r="Y35" s="63" t="e">
        <f t="shared" ca="1" si="7"/>
        <v>#REF!</v>
      </c>
      <c r="AA35" s="808" t="s">
        <v>507</v>
      </c>
    </row>
    <row r="36" spans="1:27" ht="51.75" thickBot="1" x14ac:dyDescent="0.25">
      <c r="A36" s="878"/>
      <c r="B36" s="890"/>
      <c r="C36" s="882"/>
      <c r="D36" s="882"/>
      <c r="E36" s="882"/>
      <c r="F36" s="955" t="s">
        <v>464</v>
      </c>
      <c r="G36" s="955" t="s">
        <v>465</v>
      </c>
      <c r="H36" s="478" t="s">
        <v>466</v>
      </c>
      <c r="I36" s="339" t="s">
        <v>467</v>
      </c>
      <c r="J36" s="409">
        <v>31</v>
      </c>
      <c r="K36" s="340">
        <v>40816</v>
      </c>
      <c r="L36" s="340">
        <v>41182</v>
      </c>
      <c r="M36" s="483">
        <f t="shared" si="8"/>
        <v>52.285714285714285</v>
      </c>
      <c r="N36" s="477" t="s">
        <v>463</v>
      </c>
      <c r="O36" s="270" t="e">
        <f>+#REF!</f>
        <v>#REF!</v>
      </c>
      <c r="P36" s="271" t="e">
        <f>IF(O36/J36&gt;1,1,+O36/J36)</f>
        <v>#REF!</v>
      </c>
      <c r="Q36" s="483" t="e">
        <f>+M36*P36</f>
        <v>#REF!</v>
      </c>
      <c r="R36" s="483" t="e">
        <f>IF(L36&lt;=$T$9,Q36,0)</f>
        <v>#REF!</v>
      </c>
      <c r="S36" s="483" t="e">
        <f>IF($T$9&gt;=L36,M36,0)</f>
        <v>#REF!</v>
      </c>
      <c r="T36" s="272"/>
      <c r="U36" s="272"/>
      <c r="V36" s="344" t="e">
        <f>+#REF!</f>
        <v>#REF!</v>
      </c>
      <c r="W36" s="254" t="e">
        <f>IF(P36=100%,2,0)</f>
        <v>#REF!</v>
      </c>
      <c r="X36" s="254">
        <f ca="1">IF(L36&lt;$Z$3,0,1)</f>
        <v>0</v>
      </c>
      <c r="Y36" s="100" t="e">
        <f ca="1">IF(W36+X36&gt;1,"CUMPLIDA",IF(X36=1,"EN TERMINO","VENCIDA"))</f>
        <v>#REF!</v>
      </c>
      <c r="AA36" s="808"/>
    </row>
    <row r="37" spans="1:27" ht="51.75" thickBot="1" x14ac:dyDescent="0.25">
      <c r="A37" s="878"/>
      <c r="B37" s="890"/>
      <c r="C37" s="882"/>
      <c r="D37" s="882"/>
      <c r="E37" s="882"/>
      <c r="F37" s="955"/>
      <c r="G37" s="955"/>
      <c r="H37" s="478" t="s">
        <v>468</v>
      </c>
      <c r="I37" s="339" t="s">
        <v>469</v>
      </c>
      <c r="J37" s="409">
        <v>31</v>
      </c>
      <c r="K37" s="340">
        <v>40816</v>
      </c>
      <c r="L37" s="340">
        <v>41182</v>
      </c>
      <c r="M37" s="483">
        <f t="shared" si="8"/>
        <v>52.285714285714285</v>
      </c>
      <c r="N37" s="477" t="s">
        <v>456</v>
      </c>
      <c r="O37" s="270" t="e">
        <f>+#REF!</f>
        <v>#REF!</v>
      </c>
      <c r="P37" s="271" t="e">
        <f>IF(O37/J37&gt;1,1,+O37/J37)</f>
        <v>#REF!</v>
      </c>
      <c r="Q37" s="483" t="e">
        <f>+M37*P37</f>
        <v>#REF!</v>
      </c>
      <c r="R37" s="483" t="e">
        <f>IF(L37&lt;=$T$9,Q37,0)</f>
        <v>#REF!</v>
      </c>
      <c r="S37" s="483" t="e">
        <f>IF($T$9&gt;=L37,M37,0)</f>
        <v>#REF!</v>
      </c>
      <c r="T37" s="272"/>
      <c r="U37" s="272"/>
      <c r="V37" s="385" t="e">
        <f>+#REF!</f>
        <v>#REF!</v>
      </c>
      <c r="W37" s="254" t="e">
        <f>IF(P37=100%,2,0)</f>
        <v>#REF!</v>
      </c>
      <c r="X37" s="254">
        <f ca="1">IF(L37&lt;$Z$3,0,1)</f>
        <v>0</v>
      </c>
      <c r="Y37" s="100" t="e">
        <f ca="1">IF(W37+X37&gt;1,"CUMPLIDA",IF(X37=1,"EN TERMINO","VENCIDA"))</f>
        <v>#REF!</v>
      </c>
      <c r="AA37" s="808"/>
    </row>
    <row r="38" spans="1:27" ht="51.75" thickBot="1" x14ac:dyDescent="0.25">
      <c r="A38" s="841"/>
      <c r="B38" s="843"/>
      <c r="C38" s="845"/>
      <c r="D38" s="845"/>
      <c r="E38" s="845"/>
      <c r="F38" s="324" t="s">
        <v>470</v>
      </c>
      <c r="G38" s="324" t="s">
        <v>471</v>
      </c>
      <c r="H38" s="324" t="s">
        <v>472</v>
      </c>
      <c r="I38" s="341" t="s">
        <v>469</v>
      </c>
      <c r="J38" s="342">
        <v>1</v>
      </c>
      <c r="K38" s="325">
        <v>40816</v>
      </c>
      <c r="L38" s="325">
        <v>40908</v>
      </c>
      <c r="M38" s="484">
        <f t="shared" si="8"/>
        <v>13.142857142857142</v>
      </c>
      <c r="N38" s="479" t="s">
        <v>456</v>
      </c>
      <c r="O38" s="345" t="e">
        <f>+#REF!</f>
        <v>#REF!</v>
      </c>
      <c r="P38" s="282" t="e">
        <f>IF(O38/J38&gt;1,1,+O38/J38)</f>
        <v>#REF!</v>
      </c>
      <c r="Q38" s="484" t="e">
        <f>+M38*P38</f>
        <v>#REF!</v>
      </c>
      <c r="R38" s="484" t="e">
        <f>IF(L38&lt;=$T$9,Q38,0)</f>
        <v>#REF!</v>
      </c>
      <c r="S38" s="484" t="e">
        <f>IF($T$9&gt;=L38,M38,0)</f>
        <v>#REF!</v>
      </c>
      <c r="T38" s="283"/>
      <c r="U38" s="283"/>
      <c r="V38" s="347" t="e">
        <f>+#REF!</f>
        <v>#REF!</v>
      </c>
      <c r="W38" s="255" t="e">
        <f>IF(P38=100%,2,0)</f>
        <v>#REF!</v>
      </c>
      <c r="X38" s="255">
        <f ca="1">IF(L38&lt;$Z$3,0,1)</f>
        <v>0</v>
      </c>
      <c r="Y38" s="73" t="e">
        <f ca="1">IF(W38+X38&gt;1,"CUMPLIDA",IF(X38=1,"EN TERMINO","VENCIDA"))</f>
        <v>#REF!</v>
      </c>
      <c r="AA38" s="808"/>
    </row>
    <row r="39" spans="1:27" ht="13.5" thickBot="1" x14ac:dyDescent="0.25">
      <c r="A39" s="854" t="s">
        <v>140</v>
      </c>
      <c r="B39" s="855"/>
      <c r="C39" s="855"/>
      <c r="D39" s="855"/>
      <c r="E39" s="855"/>
      <c r="F39" s="855"/>
      <c r="G39" s="855"/>
      <c r="H39" s="855"/>
      <c r="I39" s="855"/>
      <c r="J39" s="855"/>
      <c r="K39" s="855"/>
      <c r="L39" s="855"/>
      <c r="M39" s="855"/>
      <c r="N39" s="856"/>
      <c r="O39" s="468"/>
      <c r="P39" s="469"/>
      <c r="Q39" s="469"/>
      <c r="R39" s="469"/>
      <c r="S39" s="469"/>
      <c r="T39" s="469"/>
      <c r="U39" s="469"/>
      <c r="V39" s="471" t="e">
        <f>+#REF!</f>
        <v>#REF!</v>
      </c>
      <c r="AA39" s="391"/>
    </row>
    <row r="40" spans="1:27" ht="102.75" thickBot="1" x14ac:dyDescent="0.25">
      <c r="A40" s="809">
        <v>3</v>
      </c>
      <c r="B40" s="811" t="s">
        <v>141</v>
      </c>
      <c r="C40" s="813" t="s">
        <v>145</v>
      </c>
      <c r="D40" s="813" t="s">
        <v>146</v>
      </c>
      <c r="E40" s="813" t="s">
        <v>147</v>
      </c>
      <c r="F40" s="822" t="s">
        <v>148</v>
      </c>
      <c r="G40" s="822" t="s">
        <v>149</v>
      </c>
      <c r="H40" s="195" t="s">
        <v>150</v>
      </c>
      <c r="I40" s="196" t="s">
        <v>83</v>
      </c>
      <c r="J40" s="197">
        <v>1</v>
      </c>
      <c r="K40" s="198">
        <v>40555</v>
      </c>
      <c r="L40" s="198">
        <v>40573</v>
      </c>
      <c r="M40" s="182">
        <f t="shared" ref="M40:M56" si="9">(L40-K40)/7</f>
        <v>2.5714285714285716</v>
      </c>
      <c r="N40" s="481" t="s">
        <v>151</v>
      </c>
      <c r="O40" s="183" t="e">
        <f>+#REF!</f>
        <v>#REF!</v>
      </c>
      <c r="P40" s="191" t="e">
        <f t="shared" ref="P40:P56" si="10">IF(O40/J40&gt;1,1,+O40/J40)</f>
        <v>#REF!</v>
      </c>
      <c r="Q40" s="192" t="e">
        <f t="shared" ref="Q40:Q56" si="11">+M40*P40</f>
        <v>#REF!</v>
      </c>
      <c r="R40" s="192" t="e">
        <f t="shared" ref="R40:R56" si="12">IF(L40&lt;=$T$9,Q40,0)</f>
        <v>#REF!</v>
      </c>
      <c r="S40" s="192" t="e">
        <f t="shared" ref="S40:S56" si="13">IF($T$9&gt;=L40,M40,0)</f>
        <v>#REF!</v>
      </c>
      <c r="T40" s="184"/>
      <c r="U40" s="184"/>
      <c r="V40" s="185" t="e">
        <f>+#REF!</f>
        <v>#REF!</v>
      </c>
      <c r="W40" s="163" t="e">
        <f t="shared" ref="W40:W56" si="14">IF(P40=100%,2,0)</f>
        <v>#REF!</v>
      </c>
      <c r="X40" s="163">
        <f t="shared" ref="X40:X56" ca="1" si="15">IF(L40&lt;$Z$3,0,1)</f>
        <v>0</v>
      </c>
      <c r="Y40" s="63" t="e">
        <f t="shared" ref="Y40:Y56" ca="1" si="16">IF(W40+X40&gt;1,"CUMPLIDA",IF(X40=1,"EN TERMINO","VENCIDA"))</f>
        <v>#REF!</v>
      </c>
      <c r="AA40" s="808" t="s">
        <v>510</v>
      </c>
    </row>
    <row r="41" spans="1:27" ht="90" thickBot="1" x14ac:dyDescent="0.25">
      <c r="A41" s="825"/>
      <c r="B41" s="826"/>
      <c r="C41" s="815"/>
      <c r="D41" s="815"/>
      <c r="E41" s="815"/>
      <c r="F41" s="823"/>
      <c r="G41" s="838"/>
      <c r="H41" s="166" t="s">
        <v>152</v>
      </c>
      <c r="I41" s="167" t="s">
        <v>153</v>
      </c>
      <c r="J41" s="169">
        <v>1</v>
      </c>
      <c r="K41" s="168">
        <v>40603</v>
      </c>
      <c r="L41" s="168">
        <v>40754</v>
      </c>
      <c r="M41" s="173">
        <f t="shared" si="9"/>
        <v>21.571428571428573</v>
      </c>
      <c r="N41" s="482" t="s">
        <v>36</v>
      </c>
      <c r="O41" s="174" t="e">
        <f>+#REF!</f>
        <v>#REF!</v>
      </c>
      <c r="P41" s="175" t="e">
        <f t="shared" si="10"/>
        <v>#REF!</v>
      </c>
      <c r="Q41" s="176" t="e">
        <f t="shared" si="11"/>
        <v>#REF!</v>
      </c>
      <c r="R41" s="176" t="e">
        <f t="shared" si="12"/>
        <v>#REF!</v>
      </c>
      <c r="S41" s="176" t="e">
        <f t="shared" si="13"/>
        <v>#REF!</v>
      </c>
      <c r="T41" s="165"/>
      <c r="U41" s="165"/>
      <c r="V41" s="172" t="e">
        <f>+#REF!</f>
        <v>#REF!</v>
      </c>
      <c r="W41" s="20" t="e">
        <f t="shared" si="14"/>
        <v>#REF!</v>
      </c>
      <c r="X41" s="20">
        <f t="shared" ca="1" si="15"/>
        <v>0</v>
      </c>
      <c r="Y41" s="100" t="e">
        <f t="shared" ca="1" si="16"/>
        <v>#REF!</v>
      </c>
      <c r="AA41" s="808"/>
    </row>
    <row r="42" spans="1:27" ht="77.25" thickBot="1" x14ac:dyDescent="0.25">
      <c r="A42" s="825"/>
      <c r="B42" s="826"/>
      <c r="C42" s="815"/>
      <c r="D42" s="815"/>
      <c r="E42" s="815"/>
      <c r="F42" s="823"/>
      <c r="G42" s="838"/>
      <c r="H42" s="166" t="s">
        <v>154</v>
      </c>
      <c r="I42" s="167" t="s">
        <v>155</v>
      </c>
      <c r="J42" s="170">
        <v>1</v>
      </c>
      <c r="K42" s="168">
        <v>40756</v>
      </c>
      <c r="L42" s="168">
        <v>40770</v>
      </c>
      <c r="M42" s="173">
        <f t="shared" si="9"/>
        <v>2</v>
      </c>
      <c r="N42" s="482" t="s">
        <v>36</v>
      </c>
      <c r="O42" s="238" t="e">
        <f>+#REF!</f>
        <v>#REF!</v>
      </c>
      <c r="P42" s="175" t="e">
        <f t="shared" si="10"/>
        <v>#REF!</v>
      </c>
      <c r="Q42" s="176" t="e">
        <f t="shared" si="11"/>
        <v>#REF!</v>
      </c>
      <c r="R42" s="176" t="e">
        <f t="shared" si="12"/>
        <v>#REF!</v>
      </c>
      <c r="S42" s="176" t="e">
        <f t="shared" si="13"/>
        <v>#REF!</v>
      </c>
      <c r="T42" s="165"/>
      <c r="U42" s="165"/>
      <c r="V42" s="172" t="e">
        <f>+#REF!</f>
        <v>#REF!</v>
      </c>
      <c r="W42" s="20" t="e">
        <f t="shared" si="14"/>
        <v>#REF!</v>
      </c>
      <c r="X42" s="20">
        <f t="shared" ca="1" si="15"/>
        <v>0</v>
      </c>
      <c r="Y42" s="100" t="e">
        <f t="shared" ca="1" si="16"/>
        <v>#REF!</v>
      </c>
      <c r="AA42" s="808"/>
    </row>
    <row r="43" spans="1:27" ht="77.25" thickBot="1" x14ac:dyDescent="0.25">
      <c r="A43" s="825"/>
      <c r="B43" s="826"/>
      <c r="C43" s="815"/>
      <c r="D43" s="815"/>
      <c r="E43" s="815"/>
      <c r="F43" s="823" t="s">
        <v>156</v>
      </c>
      <c r="G43" s="823" t="s">
        <v>149</v>
      </c>
      <c r="H43" s="166" t="s">
        <v>157</v>
      </c>
      <c r="I43" s="167" t="s">
        <v>73</v>
      </c>
      <c r="J43" s="170">
        <v>1</v>
      </c>
      <c r="K43" s="168">
        <v>40756</v>
      </c>
      <c r="L43" s="168">
        <v>40760</v>
      </c>
      <c r="M43" s="173">
        <f t="shared" si="9"/>
        <v>0.5714285714285714</v>
      </c>
      <c r="N43" s="482" t="s">
        <v>158</v>
      </c>
      <c r="O43" s="174" t="e">
        <f>+#REF!</f>
        <v>#REF!</v>
      </c>
      <c r="P43" s="175" t="e">
        <f t="shared" si="10"/>
        <v>#REF!</v>
      </c>
      <c r="Q43" s="176" t="e">
        <f t="shared" si="11"/>
        <v>#REF!</v>
      </c>
      <c r="R43" s="176" t="e">
        <f t="shared" si="12"/>
        <v>#REF!</v>
      </c>
      <c r="S43" s="176" t="e">
        <f t="shared" si="13"/>
        <v>#REF!</v>
      </c>
      <c r="T43" s="165"/>
      <c r="U43" s="165"/>
      <c r="V43" s="172" t="e">
        <f>+#REF!</f>
        <v>#REF!</v>
      </c>
      <c r="W43" s="20" t="e">
        <f t="shared" si="14"/>
        <v>#REF!</v>
      </c>
      <c r="X43" s="20">
        <f t="shared" ca="1" si="15"/>
        <v>0</v>
      </c>
      <c r="Y43" s="100" t="e">
        <f t="shared" ca="1" si="16"/>
        <v>#REF!</v>
      </c>
      <c r="AA43" s="808"/>
    </row>
    <row r="44" spans="1:27" ht="77.25" thickBot="1" x14ac:dyDescent="0.25">
      <c r="A44" s="825"/>
      <c r="B44" s="826"/>
      <c r="C44" s="815"/>
      <c r="D44" s="815"/>
      <c r="E44" s="815"/>
      <c r="F44" s="823"/>
      <c r="G44" s="838"/>
      <c r="H44" s="166" t="s">
        <v>1043</v>
      </c>
      <c r="I44" s="167" t="s">
        <v>72</v>
      </c>
      <c r="J44" s="170">
        <v>1</v>
      </c>
      <c r="K44" s="168">
        <v>40761</v>
      </c>
      <c r="L44" s="168">
        <v>40816</v>
      </c>
      <c r="M44" s="173">
        <f t="shared" si="9"/>
        <v>7.8571428571428568</v>
      </c>
      <c r="N44" s="482" t="s">
        <v>158</v>
      </c>
      <c r="O44" s="174" t="e">
        <f>+#REF!</f>
        <v>#REF!</v>
      </c>
      <c r="P44" s="175" t="e">
        <f t="shared" si="10"/>
        <v>#REF!</v>
      </c>
      <c r="Q44" s="176" t="e">
        <f t="shared" si="11"/>
        <v>#REF!</v>
      </c>
      <c r="R44" s="176" t="e">
        <f t="shared" si="12"/>
        <v>#REF!</v>
      </c>
      <c r="S44" s="176" t="e">
        <f t="shared" si="13"/>
        <v>#REF!</v>
      </c>
      <c r="T44" s="165"/>
      <c r="U44" s="165"/>
      <c r="V44" s="172" t="e">
        <f>+#REF!</f>
        <v>#REF!</v>
      </c>
      <c r="W44" s="20" t="e">
        <f t="shared" si="14"/>
        <v>#REF!</v>
      </c>
      <c r="X44" s="20">
        <f t="shared" ca="1" si="15"/>
        <v>0</v>
      </c>
      <c r="Y44" s="100" t="e">
        <f t="shared" ca="1" si="16"/>
        <v>#REF!</v>
      </c>
      <c r="AA44" s="808"/>
    </row>
    <row r="45" spans="1:27" ht="77.25" thickBot="1" x14ac:dyDescent="0.25">
      <c r="A45" s="825"/>
      <c r="B45" s="826"/>
      <c r="C45" s="815"/>
      <c r="D45" s="815"/>
      <c r="E45" s="815"/>
      <c r="F45" s="823"/>
      <c r="G45" s="838"/>
      <c r="H45" s="166" t="s">
        <v>159</v>
      </c>
      <c r="I45" s="167" t="s">
        <v>72</v>
      </c>
      <c r="J45" s="170">
        <v>1</v>
      </c>
      <c r="K45" s="168">
        <v>40817</v>
      </c>
      <c r="L45" s="168">
        <v>40847</v>
      </c>
      <c r="M45" s="173">
        <f t="shared" si="9"/>
        <v>4.2857142857142856</v>
      </c>
      <c r="N45" s="482" t="s">
        <v>158</v>
      </c>
      <c r="O45" s="174" t="e">
        <f>+#REF!</f>
        <v>#REF!</v>
      </c>
      <c r="P45" s="175" t="e">
        <f t="shared" si="10"/>
        <v>#REF!</v>
      </c>
      <c r="Q45" s="176" t="e">
        <f t="shared" si="11"/>
        <v>#REF!</v>
      </c>
      <c r="R45" s="176" t="e">
        <f t="shared" si="12"/>
        <v>#REF!</v>
      </c>
      <c r="S45" s="176" t="e">
        <f t="shared" si="13"/>
        <v>#REF!</v>
      </c>
      <c r="T45" s="165"/>
      <c r="U45" s="165"/>
      <c r="V45" s="172" t="e">
        <f>+#REF!</f>
        <v>#REF!</v>
      </c>
      <c r="W45" s="20" t="e">
        <f t="shared" si="14"/>
        <v>#REF!</v>
      </c>
      <c r="X45" s="20">
        <f t="shared" ca="1" si="15"/>
        <v>0</v>
      </c>
      <c r="Y45" s="100" t="e">
        <f t="shared" ca="1" si="16"/>
        <v>#REF!</v>
      </c>
      <c r="AA45" s="808"/>
    </row>
    <row r="46" spans="1:27" ht="77.25" thickBot="1" x14ac:dyDescent="0.25">
      <c r="A46" s="825"/>
      <c r="B46" s="826"/>
      <c r="C46" s="815"/>
      <c r="D46" s="815"/>
      <c r="E46" s="815"/>
      <c r="F46" s="823"/>
      <c r="G46" s="838"/>
      <c r="H46" s="166" t="s">
        <v>160</v>
      </c>
      <c r="I46" s="167" t="s">
        <v>161</v>
      </c>
      <c r="J46" s="170">
        <v>1</v>
      </c>
      <c r="K46" s="168">
        <v>40848</v>
      </c>
      <c r="L46" s="168">
        <v>40877</v>
      </c>
      <c r="M46" s="173">
        <f t="shared" si="9"/>
        <v>4.1428571428571432</v>
      </c>
      <c r="N46" s="482" t="s">
        <v>158</v>
      </c>
      <c r="O46" s="174" t="e">
        <f>+#REF!</f>
        <v>#REF!</v>
      </c>
      <c r="P46" s="175" t="e">
        <f t="shared" si="10"/>
        <v>#REF!</v>
      </c>
      <c r="Q46" s="176" t="e">
        <f t="shared" si="11"/>
        <v>#REF!</v>
      </c>
      <c r="R46" s="176" t="e">
        <f t="shared" si="12"/>
        <v>#REF!</v>
      </c>
      <c r="S46" s="176" t="e">
        <f t="shared" si="13"/>
        <v>#REF!</v>
      </c>
      <c r="T46" s="165"/>
      <c r="U46" s="165"/>
      <c r="V46" s="172" t="e">
        <f>+#REF!</f>
        <v>#REF!</v>
      </c>
      <c r="W46" s="20" t="e">
        <f t="shared" si="14"/>
        <v>#REF!</v>
      </c>
      <c r="X46" s="20">
        <f t="shared" ca="1" si="15"/>
        <v>0</v>
      </c>
      <c r="Y46" s="100" t="e">
        <f t="shared" ca="1" si="16"/>
        <v>#REF!</v>
      </c>
      <c r="AA46" s="808"/>
    </row>
    <row r="47" spans="1:27" ht="77.25" thickBot="1" x14ac:dyDescent="0.25">
      <c r="A47" s="825"/>
      <c r="B47" s="826"/>
      <c r="C47" s="815"/>
      <c r="D47" s="815"/>
      <c r="E47" s="815"/>
      <c r="F47" s="823"/>
      <c r="G47" s="838"/>
      <c r="H47" s="166" t="s">
        <v>162</v>
      </c>
      <c r="I47" s="167" t="s">
        <v>72</v>
      </c>
      <c r="J47" s="170">
        <v>1</v>
      </c>
      <c r="K47" s="168">
        <v>40878</v>
      </c>
      <c r="L47" s="168">
        <v>40998</v>
      </c>
      <c r="M47" s="173">
        <f t="shared" si="9"/>
        <v>17.142857142857142</v>
      </c>
      <c r="N47" s="482" t="s">
        <v>158</v>
      </c>
      <c r="O47" s="174" t="e">
        <f>+#REF!</f>
        <v>#REF!</v>
      </c>
      <c r="P47" s="175" t="e">
        <f t="shared" si="10"/>
        <v>#REF!</v>
      </c>
      <c r="Q47" s="176" t="e">
        <f t="shared" si="11"/>
        <v>#REF!</v>
      </c>
      <c r="R47" s="176" t="e">
        <f t="shared" si="12"/>
        <v>#REF!</v>
      </c>
      <c r="S47" s="176" t="e">
        <f t="shared" si="13"/>
        <v>#REF!</v>
      </c>
      <c r="T47" s="165"/>
      <c r="U47" s="165"/>
      <c r="V47" s="172" t="e">
        <f>+#REF!</f>
        <v>#REF!</v>
      </c>
      <c r="W47" s="20" t="e">
        <f t="shared" si="14"/>
        <v>#REF!</v>
      </c>
      <c r="X47" s="20">
        <f t="shared" ca="1" si="15"/>
        <v>0</v>
      </c>
      <c r="Y47" s="100" t="e">
        <f t="shared" ca="1" si="16"/>
        <v>#REF!</v>
      </c>
      <c r="AA47" s="808"/>
    </row>
    <row r="48" spans="1:27" ht="64.5" thickBot="1" x14ac:dyDescent="0.25">
      <c r="A48" s="846"/>
      <c r="B48" s="812"/>
      <c r="C48" s="814"/>
      <c r="D48" s="814"/>
      <c r="E48" s="814"/>
      <c r="F48" s="156" t="s">
        <v>1044</v>
      </c>
      <c r="G48" s="156" t="s">
        <v>1045</v>
      </c>
      <c r="H48" s="156" t="s">
        <v>163</v>
      </c>
      <c r="I48" s="157" t="s">
        <v>164</v>
      </c>
      <c r="J48" s="157">
        <v>1</v>
      </c>
      <c r="K48" s="186">
        <v>40575</v>
      </c>
      <c r="L48" s="186">
        <v>40753</v>
      </c>
      <c r="M48" s="187">
        <f t="shared" si="9"/>
        <v>25.428571428571427</v>
      </c>
      <c r="N48" s="663" t="s">
        <v>1046</v>
      </c>
      <c r="O48" s="188" t="e">
        <f>+#REF!</f>
        <v>#REF!</v>
      </c>
      <c r="P48" s="193" t="e">
        <f t="shared" si="10"/>
        <v>#REF!</v>
      </c>
      <c r="Q48" s="194" t="e">
        <f t="shared" si="11"/>
        <v>#REF!</v>
      </c>
      <c r="R48" s="194" t="e">
        <f t="shared" si="12"/>
        <v>#REF!</v>
      </c>
      <c r="S48" s="194" t="e">
        <f t="shared" si="13"/>
        <v>#REF!</v>
      </c>
      <c r="T48" s="189"/>
      <c r="U48" s="189"/>
      <c r="V48" s="190" t="e">
        <f>+#REF!</f>
        <v>#REF!</v>
      </c>
      <c r="W48" s="162" t="e">
        <f t="shared" si="14"/>
        <v>#REF!</v>
      </c>
      <c r="X48" s="162">
        <f t="shared" ca="1" si="15"/>
        <v>0</v>
      </c>
      <c r="Y48" s="73" t="e">
        <f t="shared" ca="1" si="16"/>
        <v>#REF!</v>
      </c>
      <c r="AA48" s="808"/>
    </row>
    <row r="49" spans="1:27" ht="77.25" thickBot="1" x14ac:dyDescent="0.25">
      <c r="A49" s="809">
        <v>4</v>
      </c>
      <c r="B49" s="811">
        <v>1904001</v>
      </c>
      <c r="C49" s="813" t="s">
        <v>165</v>
      </c>
      <c r="D49" s="813" t="s">
        <v>166</v>
      </c>
      <c r="E49" s="813" t="s">
        <v>167</v>
      </c>
      <c r="F49" s="837" t="s">
        <v>1047</v>
      </c>
      <c r="G49" s="837" t="s">
        <v>1048</v>
      </c>
      <c r="H49" s="151" t="s">
        <v>1049</v>
      </c>
      <c r="I49" s="151" t="s">
        <v>44</v>
      </c>
      <c r="J49" s="153">
        <v>1</v>
      </c>
      <c r="K49" s="181">
        <v>40575</v>
      </c>
      <c r="L49" s="181">
        <v>40592</v>
      </c>
      <c r="M49" s="182">
        <f t="shared" si="9"/>
        <v>2.4285714285714284</v>
      </c>
      <c r="N49" s="485" t="s">
        <v>144</v>
      </c>
      <c r="O49" s="183" t="e">
        <f>+#REF!</f>
        <v>#REF!</v>
      </c>
      <c r="P49" s="191" t="e">
        <f t="shared" si="10"/>
        <v>#REF!</v>
      </c>
      <c r="Q49" s="192" t="e">
        <f t="shared" si="11"/>
        <v>#REF!</v>
      </c>
      <c r="R49" s="192" t="e">
        <f t="shared" si="12"/>
        <v>#REF!</v>
      </c>
      <c r="S49" s="192" t="e">
        <f t="shared" si="13"/>
        <v>#REF!</v>
      </c>
      <c r="T49" s="184"/>
      <c r="U49" s="184"/>
      <c r="V49" s="185" t="e">
        <f>+#REF!</f>
        <v>#REF!</v>
      </c>
      <c r="W49" s="163" t="e">
        <f t="shared" si="14"/>
        <v>#REF!</v>
      </c>
      <c r="X49" s="163">
        <f t="shared" ca="1" si="15"/>
        <v>0</v>
      </c>
      <c r="Y49" s="63" t="e">
        <f t="shared" ca="1" si="16"/>
        <v>#REF!</v>
      </c>
      <c r="AA49" s="808" t="s">
        <v>510</v>
      </c>
    </row>
    <row r="50" spans="1:27" ht="51.75" thickBot="1" x14ac:dyDescent="0.25">
      <c r="A50" s="825"/>
      <c r="B50" s="826"/>
      <c r="C50" s="815"/>
      <c r="D50" s="815"/>
      <c r="E50" s="815"/>
      <c r="F50" s="838"/>
      <c r="G50" s="838"/>
      <c r="H50" s="34" t="s">
        <v>1050</v>
      </c>
      <c r="I50" s="34" t="s">
        <v>44</v>
      </c>
      <c r="J50" s="35">
        <v>1</v>
      </c>
      <c r="K50" s="164">
        <v>40602</v>
      </c>
      <c r="L50" s="164">
        <v>40606</v>
      </c>
      <c r="M50" s="173">
        <f t="shared" si="9"/>
        <v>0.5714285714285714</v>
      </c>
      <c r="N50" s="486" t="s">
        <v>144</v>
      </c>
      <c r="O50" s="174" t="e">
        <f>+#REF!</f>
        <v>#REF!</v>
      </c>
      <c r="P50" s="175" t="e">
        <f t="shared" si="10"/>
        <v>#REF!</v>
      </c>
      <c r="Q50" s="176" t="e">
        <f t="shared" si="11"/>
        <v>#REF!</v>
      </c>
      <c r="R50" s="176" t="e">
        <f t="shared" si="12"/>
        <v>#REF!</v>
      </c>
      <c r="S50" s="176" t="e">
        <f t="shared" si="13"/>
        <v>#REF!</v>
      </c>
      <c r="T50" s="165"/>
      <c r="U50" s="165"/>
      <c r="V50" s="172" t="e">
        <f>+#REF!</f>
        <v>#REF!</v>
      </c>
      <c r="W50" s="20" t="e">
        <f t="shared" si="14"/>
        <v>#REF!</v>
      </c>
      <c r="X50" s="20">
        <f t="shared" ca="1" si="15"/>
        <v>0</v>
      </c>
      <c r="Y50" s="100" t="e">
        <f t="shared" ca="1" si="16"/>
        <v>#REF!</v>
      </c>
      <c r="AA50" s="808"/>
    </row>
    <row r="51" spans="1:27" ht="64.5" thickBot="1" x14ac:dyDescent="0.25">
      <c r="A51" s="825"/>
      <c r="B51" s="826"/>
      <c r="C51" s="815"/>
      <c r="D51" s="815"/>
      <c r="E51" s="815"/>
      <c r="F51" s="838"/>
      <c r="G51" s="838"/>
      <c r="H51" s="34" t="s">
        <v>1051</v>
      </c>
      <c r="I51" s="34" t="s">
        <v>142</v>
      </c>
      <c r="J51" s="35">
        <v>1</v>
      </c>
      <c r="K51" s="164">
        <v>40606</v>
      </c>
      <c r="L51" s="164">
        <v>40637</v>
      </c>
      <c r="M51" s="173">
        <f t="shared" si="9"/>
        <v>4.4285714285714288</v>
      </c>
      <c r="N51" s="486" t="s">
        <v>143</v>
      </c>
      <c r="O51" s="174" t="e">
        <f>+#REF!</f>
        <v>#REF!</v>
      </c>
      <c r="P51" s="175" t="e">
        <f t="shared" si="10"/>
        <v>#REF!</v>
      </c>
      <c r="Q51" s="176" t="e">
        <f t="shared" si="11"/>
        <v>#REF!</v>
      </c>
      <c r="R51" s="176" t="e">
        <f t="shared" si="12"/>
        <v>#REF!</v>
      </c>
      <c r="S51" s="176" t="e">
        <f t="shared" si="13"/>
        <v>#REF!</v>
      </c>
      <c r="T51" s="165"/>
      <c r="U51" s="165"/>
      <c r="V51" s="172" t="e">
        <f>+#REF!</f>
        <v>#REF!</v>
      </c>
      <c r="W51" s="20" t="e">
        <f t="shared" si="14"/>
        <v>#REF!</v>
      </c>
      <c r="X51" s="20">
        <f t="shared" ca="1" si="15"/>
        <v>0</v>
      </c>
      <c r="Y51" s="100" t="e">
        <f t="shared" ca="1" si="16"/>
        <v>#REF!</v>
      </c>
      <c r="AA51" s="808"/>
    </row>
    <row r="52" spans="1:27" ht="26.25" thickBot="1" x14ac:dyDescent="0.25">
      <c r="A52" s="825"/>
      <c r="B52" s="826"/>
      <c r="C52" s="815"/>
      <c r="D52" s="815"/>
      <c r="E52" s="815"/>
      <c r="F52" s="838"/>
      <c r="G52" s="838"/>
      <c r="H52" s="34" t="s">
        <v>168</v>
      </c>
      <c r="I52" s="34" t="s">
        <v>91</v>
      </c>
      <c r="J52" s="35">
        <v>1</v>
      </c>
      <c r="K52" s="164">
        <v>40637</v>
      </c>
      <c r="L52" s="164">
        <v>40662</v>
      </c>
      <c r="M52" s="173">
        <f t="shared" si="9"/>
        <v>3.5714285714285716</v>
      </c>
      <c r="N52" s="486" t="s">
        <v>29</v>
      </c>
      <c r="O52" s="174" t="e">
        <f>+#REF!</f>
        <v>#REF!</v>
      </c>
      <c r="P52" s="175" t="e">
        <f t="shared" si="10"/>
        <v>#REF!</v>
      </c>
      <c r="Q52" s="176" t="e">
        <f t="shared" si="11"/>
        <v>#REF!</v>
      </c>
      <c r="R52" s="176" t="e">
        <f t="shared" si="12"/>
        <v>#REF!</v>
      </c>
      <c r="S52" s="176" t="e">
        <f t="shared" si="13"/>
        <v>#REF!</v>
      </c>
      <c r="T52" s="165"/>
      <c r="U52" s="165"/>
      <c r="V52" s="172" t="e">
        <f>+#REF!</f>
        <v>#REF!</v>
      </c>
      <c r="W52" s="20" t="e">
        <f t="shared" si="14"/>
        <v>#REF!</v>
      </c>
      <c r="X52" s="20">
        <f t="shared" ca="1" si="15"/>
        <v>0</v>
      </c>
      <c r="Y52" s="100" t="e">
        <f t="shared" ca="1" si="16"/>
        <v>#REF!</v>
      </c>
      <c r="AA52" s="808"/>
    </row>
    <row r="53" spans="1:27" ht="102.75" thickBot="1" x14ac:dyDescent="0.25">
      <c r="A53" s="825"/>
      <c r="B53" s="826"/>
      <c r="C53" s="815"/>
      <c r="D53" s="815"/>
      <c r="E53" s="815"/>
      <c r="F53" s="838"/>
      <c r="G53" s="838"/>
      <c r="H53" s="34" t="s">
        <v>1052</v>
      </c>
      <c r="I53" s="34" t="s">
        <v>91</v>
      </c>
      <c r="J53" s="35">
        <v>2</v>
      </c>
      <c r="K53" s="164">
        <v>40695</v>
      </c>
      <c r="L53" s="164">
        <v>40753</v>
      </c>
      <c r="M53" s="173">
        <f t="shared" si="9"/>
        <v>8.2857142857142865</v>
      </c>
      <c r="N53" s="486" t="s">
        <v>144</v>
      </c>
      <c r="O53" s="174" t="e">
        <f>+#REF!</f>
        <v>#REF!</v>
      </c>
      <c r="P53" s="175" t="e">
        <f t="shared" si="10"/>
        <v>#REF!</v>
      </c>
      <c r="Q53" s="176" t="e">
        <f t="shared" si="11"/>
        <v>#REF!</v>
      </c>
      <c r="R53" s="176" t="e">
        <f t="shared" si="12"/>
        <v>#REF!</v>
      </c>
      <c r="S53" s="176" t="e">
        <f t="shared" si="13"/>
        <v>#REF!</v>
      </c>
      <c r="T53" s="165"/>
      <c r="U53" s="165"/>
      <c r="V53" s="172" t="e">
        <f>+#REF!</f>
        <v>#REF!</v>
      </c>
      <c r="W53" s="20" t="e">
        <f t="shared" si="14"/>
        <v>#REF!</v>
      </c>
      <c r="X53" s="20">
        <f t="shared" ca="1" si="15"/>
        <v>0</v>
      </c>
      <c r="Y53" s="100" t="e">
        <f t="shared" ca="1" si="16"/>
        <v>#REF!</v>
      </c>
      <c r="AA53" s="808"/>
    </row>
    <row r="54" spans="1:27" ht="64.5" thickBot="1" x14ac:dyDescent="0.25">
      <c r="A54" s="810"/>
      <c r="B54" s="812"/>
      <c r="C54" s="814"/>
      <c r="D54" s="814"/>
      <c r="E54" s="814"/>
      <c r="F54" s="839"/>
      <c r="G54" s="839"/>
      <c r="H54" s="156" t="s">
        <v>169</v>
      </c>
      <c r="I54" s="156" t="s">
        <v>1053</v>
      </c>
      <c r="J54" s="157">
        <v>1</v>
      </c>
      <c r="K54" s="186">
        <v>40753</v>
      </c>
      <c r="L54" s="186">
        <v>40786</v>
      </c>
      <c r="M54" s="187">
        <f t="shared" si="9"/>
        <v>4.7142857142857144</v>
      </c>
      <c r="N54" s="487" t="s">
        <v>29</v>
      </c>
      <c r="O54" s="188" t="e">
        <f>+#REF!</f>
        <v>#REF!</v>
      </c>
      <c r="P54" s="193" t="e">
        <f t="shared" si="10"/>
        <v>#REF!</v>
      </c>
      <c r="Q54" s="194" t="e">
        <f t="shared" si="11"/>
        <v>#REF!</v>
      </c>
      <c r="R54" s="194" t="e">
        <f t="shared" si="12"/>
        <v>#REF!</v>
      </c>
      <c r="S54" s="194" t="e">
        <f t="shared" si="13"/>
        <v>#REF!</v>
      </c>
      <c r="T54" s="189"/>
      <c r="U54" s="189"/>
      <c r="V54" s="190" t="e">
        <f>+#REF!</f>
        <v>#REF!</v>
      </c>
      <c r="W54" s="162" t="e">
        <f t="shared" si="14"/>
        <v>#REF!</v>
      </c>
      <c r="X54" s="162">
        <f t="shared" ca="1" si="15"/>
        <v>0</v>
      </c>
      <c r="Y54" s="73" t="e">
        <f t="shared" ca="1" si="16"/>
        <v>#REF!</v>
      </c>
      <c r="AA54" s="808"/>
    </row>
    <row r="55" spans="1:27" ht="51.75" thickBot="1" x14ac:dyDescent="0.25">
      <c r="A55" s="809">
        <v>10</v>
      </c>
      <c r="B55" s="811">
        <v>121001</v>
      </c>
      <c r="C55" s="813" t="s">
        <v>170</v>
      </c>
      <c r="D55" s="813" t="s">
        <v>171</v>
      </c>
      <c r="E55" s="813" t="s">
        <v>172</v>
      </c>
      <c r="F55" s="827" t="s">
        <v>173</v>
      </c>
      <c r="G55" s="256" t="s">
        <v>174</v>
      </c>
      <c r="H55" s="151" t="s">
        <v>175</v>
      </c>
      <c r="I55" s="151" t="s">
        <v>176</v>
      </c>
      <c r="J55" s="208">
        <v>1</v>
      </c>
      <c r="K55" s="181">
        <v>40574</v>
      </c>
      <c r="L55" s="181">
        <v>40632</v>
      </c>
      <c r="M55" s="182">
        <f t="shared" si="9"/>
        <v>8.2857142857142865</v>
      </c>
      <c r="N55" s="481" t="s">
        <v>177</v>
      </c>
      <c r="O55" s="183" t="e">
        <f>+#REF!</f>
        <v>#REF!</v>
      </c>
      <c r="P55" s="191" t="e">
        <f t="shared" si="10"/>
        <v>#REF!</v>
      </c>
      <c r="Q55" s="192" t="e">
        <f t="shared" si="11"/>
        <v>#REF!</v>
      </c>
      <c r="R55" s="192" t="e">
        <f t="shared" si="12"/>
        <v>#REF!</v>
      </c>
      <c r="S55" s="192" t="e">
        <f t="shared" si="13"/>
        <v>#REF!</v>
      </c>
      <c r="T55" s="184"/>
      <c r="U55" s="184"/>
      <c r="V55" s="185" t="e">
        <f>+#REF!</f>
        <v>#REF!</v>
      </c>
      <c r="W55" s="163" t="e">
        <f t="shared" si="14"/>
        <v>#REF!</v>
      </c>
      <c r="X55" s="163">
        <f t="shared" ca="1" si="15"/>
        <v>0</v>
      </c>
      <c r="Y55" s="63" t="e">
        <f t="shared" ca="1" si="16"/>
        <v>#REF!</v>
      </c>
      <c r="AA55" s="808" t="s">
        <v>510</v>
      </c>
    </row>
    <row r="56" spans="1:27" ht="51.75" thickBot="1" x14ac:dyDescent="0.25">
      <c r="A56" s="810"/>
      <c r="B56" s="812"/>
      <c r="C56" s="814"/>
      <c r="D56" s="814"/>
      <c r="E56" s="814"/>
      <c r="F56" s="829"/>
      <c r="G56" s="156" t="s">
        <v>178</v>
      </c>
      <c r="H56" s="156" t="s">
        <v>179</v>
      </c>
      <c r="I56" s="156" t="s">
        <v>180</v>
      </c>
      <c r="J56" s="209">
        <v>1</v>
      </c>
      <c r="K56" s="186">
        <v>40633</v>
      </c>
      <c r="L56" s="186">
        <v>40724</v>
      </c>
      <c r="M56" s="187">
        <f t="shared" si="9"/>
        <v>13</v>
      </c>
      <c r="N56" s="492" t="s">
        <v>530</v>
      </c>
      <c r="O56" s="188" t="e">
        <f>+#REF!</f>
        <v>#REF!</v>
      </c>
      <c r="P56" s="193" t="e">
        <f t="shared" si="10"/>
        <v>#REF!</v>
      </c>
      <c r="Q56" s="194" t="e">
        <f t="shared" si="11"/>
        <v>#REF!</v>
      </c>
      <c r="R56" s="194" t="e">
        <f t="shared" si="12"/>
        <v>#REF!</v>
      </c>
      <c r="S56" s="194" t="e">
        <f t="shared" si="13"/>
        <v>#REF!</v>
      </c>
      <c r="T56" s="189"/>
      <c r="U56" s="189"/>
      <c r="V56" s="190" t="e">
        <f>+#REF!</f>
        <v>#REF!</v>
      </c>
      <c r="W56" s="162" t="e">
        <f t="shared" si="14"/>
        <v>#REF!</v>
      </c>
      <c r="X56" s="162">
        <f t="shared" ca="1" si="15"/>
        <v>0</v>
      </c>
      <c r="Y56" s="73" t="e">
        <f t="shared" ca="1" si="16"/>
        <v>#REF!</v>
      </c>
      <c r="AA56" s="808"/>
    </row>
    <row r="57" spans="1:27" ht="15" customHeight="1" thickBot="1" x14ac:dyDescent="0.25">
      <c r="A57" s="572" t="s">
        <v>1016</v>
      </c>
      <c r="B57" s="573"/>
      <c r="C57" s="574"/>
      <c r="D57" s="575"/>
      <c r="E57" s="575"/>
      <c r="F57" s="575"/>
      <c r="G57" s="575"/>
      <c r="H57" s="575"/>
      <c r="I57" s="575"/>
      <c r="J57" s="575"/>
      <c r="K57" s="575"/>
      <c r="L57" s="575"/>
      <c r="M57" s="576"/>
      <c r="N57" s="577"/>
      <c r="O57" s="578"/>
      <c r="P57" s="564"/>
      <c r="Q57" s="564"/>
      <c r="R57" s="564"/>
      <c r="S57" s="564"/>
      <c r="T57" s="565"/>
      <c r="U57" s="565"/>
      <c r="V57" s="566"/>
      <c r="AA57" s="391"/>
    </row>
    <row r="58" spans="1:27" ht="293.25" thickBot="1" x14ac:dyDescent="0.25">
      <c r="A58" s="259">
        <v>26</v>
      </c>
      <c r="B58" s="591"/>
      <c r="C58" s="580" t="s">
        <v>1125</v>
      </c>
      <c r="D58" s="580" t="s">
        <v>831</v>
      </c>
      <c r="E58" s="580" t="s">
        <v>832</v>
      </c>
      <c r="F58" s="90" t="s">
        <v>1126</v>
      </c>
      <c r="G58" s="262" t="s">
        <v>833</v>
      </c>
      <c r="H58" s="262" t="s">
        <v>1127</v>
      </c>
      <c r="I58" s="262" t="s">
        <v>473</v>
      </c>
      <c r="J58" s="467">
        <v>1</v>
      </c>
      <c r="K58" s="581">
        <v>41121</v>
      </c>
      <c r="L58" s="582">
        <v>41455</v>
      </c>
      <c r="M58" s="81">
        <f t="shared" ref="M58:M69" si="17">(+L58-K58)/7</f>
        <v>47.714285714285715</v>
      </c>
      <c r="N58" s="126" t="s">
        <v>834</v>
      </c>
      <c r="O58" s="584" t="e">
        <f>+#REF!</f>
        <v>#REF!</v>
      </c>
      <c r="P58" s="587" t="e">
        <f t="shared" ref="P58:P69" si="18">IF(O58/J58&gt;1,1,+O58/J58)</f>
        <v>#REF!</v>
      </c>
      <c r="Q58" s="81" t="e">
        <f t="shared" ref="Q58:Q69" si="19">+M58*P58</f>
        <v>#REF!</v>
      </c>
      <c r="R58" s="81" t="e">
        <f t="shared" ref="R58:R69" si="20">IF(L58&lt;=$T$9,Q58,0)</f>
        <v>#REF!</v>
      </c>
      <c r="S58" s="81" t="e">
        <f t="shared" ref="S58:S69" si="21">IF($T$9&gt;=L58,M58,0)</f>
        <v>#REF!</v>
      </c>
      <c r="T58" s="224"/>
      <c r="U58" s="224"/>
      <c r="V58" s="234" t="e">
        <f>+#REF!</f>
        <v>#REF!</v>
      </c>
      <c r="W58" s="207" t="e">
        <f t="shared" ref="W58:W69" si="22">IF(P58=100%,2,0)</f>
        <v>#REF!</v>
      </c>
      <c r="X58" s="207">
        <f t="shared" ref="X58:X69" ca="1" si="23">IF(L58&lt;$Z$3,0,1)</f>
        <v>0</v>
      </c>
      <c r="Y58" s="86" t="e">
        <f t="shared" ref="Y58:Y69" ca="1" si="24">IF(W58+X58&gt;1,"CUMPLIDA",IF(X58=1,"EN TERMINO","VENCIDA"))</f>
        <v>#REF!</v>
      </c>
      <c r="AA58" s="394"/>
    </row>
    <row r="59" spans="1:27" ht="180.75" thickBot="1" x14ac:dyDescent="0.25">
      <c r="A59" s="259">
        <v>27</v>
      </c>
      <c r="B59" s="591"/>
      <c r="C59" s="580" t="s">
        <v>835</v>
      </c>
      <c r="D59" s="580" t="s">
        <v>836</v>
      </c>
      <c r="E59" s="580" t="s">
        <v>837</v>
      </c>
      <c r="F59" s="588" t="s">
        <v>1128</v>
      </c>
      <c r="G59" s="588" t="s">
        <v>838</v>
      </c>
      <c r="H59" s="588" t="s">
        <v>839</v>
      </c>
      <c r="I59" s="262" t="s">
        <v>72</v>
      </c>
      <c r="J59" s="467">
        <v>1</v>
      </c>
      <c r="K59" s="581">
        <v>41121</v>
      </c>
      <c r="L59" s="581">
        <v>41425</v>
      </c>
      <c r="M59" s="81">
        <f t="shared" si="17"/>
        <v>43.428571428571431</v>
      </c>
      <c r="N59" s="126" t="s">
        <v>1173</v>
      </c>
      <c r="O59" s="584" t="e">
        <f>+#REF!</f>
        <v>#REF!</v>
      </c>
      <c r="P59" s="587" t="e">
        <f t="shared" si="18"/>
        <v>#REF!</v>
      </c>
      <c r="Q59" s="81" t="e">
        <f t="shared" si="19"/>
        <v>#REF!</v>
      </c>
      <c r="R59" s="81" t="e">
        <f t="shared" si="20"/>
        <v>#REF!</v>
      </c>
      <c r="S59" s="81" t="e">
        <f t="shared" si="21"/>
        <v>#REF!</v>
      </c>
      <c r="T59" s="224"/>
      <c r="U59" s="224"/>
      <c r="V59" s="234" t="e">
        <f>+#REF!</f>
        <v>#REF!</v>
      </c>
      <c r="W59" s="207" t="e">
        <f t="shared" si="22"/>
        <v>#REF!</v>
      </c>
      <c r="X59" s="207">
        <f t="shared" ca="1" si="23"/>
        <v>0</v>
      </c>
      <c r="Y59" s="86" t="e">
        <f t="shared" ca="1" si="24"/>
        <v>#REF!</v>
      </c>
      <c r="AA59" s="394"/>
    </row>
    <row r="60" spans="1:27" ht="304.5" thickBot="1" x14ac:dyDescent="0.25">
      <c r="A60" s="260">
        <v>29</v>
      </c>
      <c r="B60" s="591"/>
      <c r="C60" s="580" t="s">
        <v>847</v>
      </c>
      <c r="D60" s="580" t="s">
        <v>848</v>
      </c>
      <c r="E60" s="580" t="s">
        <v>849</v>
      </c>
      <c r="F60" s="114" t="s">
        <v>850</v>
      </c>
      <c r="G60" s="114" t="s">
        <v>851</v>
      </c>
      <c r="H60" s="114" t="s">
        <v>852</v>
      </c>
      <c r="I60" s="114" t="s">
        <v>853</v>
      </c>
      <c r="J60" s="115">
        <v>1</v>
      </c>
      <c r="K60" s="582">
        <v>41121</v>
      </c>
      <c r="L60" s="582">
        <v>41274</v>
      </c>
      <c r="M60" s="81">
        <f t="shared" si="17"/>
        <v>21.857142857142858</v>
      </c>
      <c r="N60" s="126" t="s">
        <v>1173</v>
      </c>
      <c r="O60" s="584" t="e">
        <f>+#REF!</f>
        <v>#REF!</v>
      </c>
      <c r="P60" s="587" t="e">
        <f t="shared" si="18"/>
        <v>#REF!</v>
      </c>
      <c r="Q60" s="81" t="e">
        <f t="shared" si="19"/>
        <v>#REF!</v>
      </c>
      <c r="R60" s="81" t="e">
        <f t="shared" si="20"/>
        <v>#REF!</v>
      </c>
      <c r="S60" s="81" t="e">
        <f t="shared" si="21"/>
        <v>#REF!</v>
      </c>
      <c r="T60" s="224"/>
      <c r="U60" s="224"/>
      <c r="V60" s="234" t="e">
        <f>+#REF!</f>
        <v>#REF!</v>
      </c>
      <c r="W60" s="207" t="e">
        <f t="shared" si="22"/>
        <v>#REF!</v>
      </c>
      <c r="X60" s="207">
        <f t="shared" ca="1" si="23"/>
        <v>0</v>
      </c>
      <c r="Y60" s="86" t="e">
        <f t="shared" ca="1" si="24"/>
        <v>#REF!</v>
      </c>
      <c r="AA60" s="394"/>
    </row>
    <row r="61" spans="1:27" ht="214.5" thickBot="1" x14ac:dyDescent="0.25">
      <c r="A61" s="260">
        <v>30</v>
      </c>
      <c r="B61" s="591"/>
      <c r="C61" s="580" t="s">
        <v>854</v>
      </c>
      <c r="D61" s="580" t="s">
        <v>855</v>
      </c>
      <c r="E61" s="580" t="s">
        <v>856</v>
      </c>
      <c r="F61" s="90" t="s">
        <v>1130</v>
      </c>
      <c r="G61" s="114" t="s">
        <v>857</v>
      </c>
      <c r="H61" s="114" t="s">
        <v>1131</v>
      </c>
      <c r="I61" s="114" t="s">
        <v>853</v>
      </c>
      <c r="J61" s="115">
        <v>1</v>
      </c>
      <c r="K61" s="582">
        <v>41121</v>
      </c>
      <c r="L61" s="582">
        <v>41274</v>
      </c>
      <c r="M61" s="81">
        <f t="shared" si="17"/>
        <v>21.857142857142858</v>
      </c>
      <c r="N61" s="126" t="s">
        <v>1174</v>
      </c>
      <c r="O61" s="584" t="e">
        <f>+#REF!</f>
        <v>#REF!</v>
      </c>
      <c r="P61" s="587" t="e">
        <f t="shared" si="18"/>
        <v>#REF!</v>
      </c>
      <c r="Q61" s="81" t="e">
        <f t="shared" si="19"/>
        <v>#REF!</v>
      </c>
      <c r="R61" s="81" t="e">
        <f t="shared" si="20"/>
        <v>#REF!</v>
      </c>
      <c r="S61" s="81" t="e">
        <f t="shared" si="21"/>
        <v>#REF!</v>
      </c>
      <c r="T61" s="224"/>
      <c r="U61" s="224"/>
      <c r="V61" s="234" t="e">
        <f>+#REF!</f>
        <v>#REF!</v>
      </c>
      <c r="W61" s="207" t="e">
        <f t="shared" si="22"/>
        <v>#REF!</v>
      </c>
      <c r="X61" s="207">
        <f t="shared" ca="1" si="23"/>
        <v>0</v>
      </c>
      <c r="Y61" s="86" t="e">
        <f t="shared" ca="1" si="24"/>
        <v>#REF!</v>
      </c>
      <c r="AA61" s="394"/>
    </row>
    <row r="62" spans="1:27" ht="76.5" x14ac:dyDescent="0.2">
      <c r="A62" s="840">
        <v>34</v>
      </c>
      <c r="B62" s="948"/>
      <c r="C62" s="946" t="s">
        <v>879</v>
      </c>
      <c r="D62" s="946" t="s">
        <v>880</v>
      </c>
      <c r="E62" s="946" t="s">
        <v>881</v>
      </c>
      <c r="F62" s="869" t="s">
        <v>882</v>
      </c>
      <c r="G62" s="869" t="s">
        <v>1133</v>
      </c>
      <c r="H62" s="510" t="s">
        <v>883</v>
      </c>
      <c r="I62" s="510" t="s">
        <v>44</v>
      </c>
      <c r="J62" s="512">
        <v>1</v>
      </c>
      <c r="K62" s="605">
        <v>41121</v>
      </c>
      <c r="L62" s="605">
        <v>41213</v>
      </c>
      <c r="M62" s="58">
        <f t="shared" si="17"/>
        <v>13.142857142857142</v>
      </c>
      <c r="N62" s="654" t="s">
        <v>1175</v>
      </c>
      <c r="O62" s="119" t="e">
        <f>+#REF!</f>
        <v>#REF!</v>
      </c>
      <c r="P62" s="607" t="e">
        <f t="shared" si="18"/>
        <v>#REF!</v>
      </c>
      <c r="Q62" s="58" t="e">
        <f t="shared" si="19"/>
        <v>#REF!</v>
      </c>
      <c r="R62" s="58" t="e">
        <f t="shared" si="20"/>
        <v>#REF!</v>
      </c>
      <c r="S62" s="58" t="e">
        <f t="shared" si="21"/>
        <v>#REF!</v>
      </c>
      <c r="T62" s="608"/>
      <c r="U62" s="608"/>
      <c r="V62" s="609" t="e">
        <f>+#REF!</f>
        <v>#REF!</v>
      </c>
      <c r="W62" s="253" t="e">
        <f t="shared" si="22"/>
        <v>#REF!</v>
      </c>
      <c r="X62" s="253">
        <f t="shared" ca="1" si="23"/>
        <v>0</v>
      </c>
      <c r="Y62" s="63" t="e">
        <f t="shared" ca="1" si="24"/>
        <v>#REF!</v>
      </c>
      <c r="AA62" s="924"/>
    </row>
    <row r="63" spans="1:27" ht="102.75" thickBot="1" x14ac:dyDescent="0.25">
      <c r="A63" s="953"/>
      <c r="B63" s="954"/>
      <c r="C63" s="947"/>
      <c r="D63" s="947"/>
      <c r="E63" s="947"/>
      <c r="F63" s="945"/>
      <c r="G63" s="945"/>
      <c r="H63" s="631" t="s">
        <v>1134</v>
      </c>
      <c r="I63" s="631" t="s">
        <v>35</v>
      </c>
      <c r="J63" s="632">
        <v>1</v>
      </c>
      <c r="K63" s="620">
        <v>41214</v>
      </c>
      <c r="L63" s="620">
        <v>41455</v>
      </c>
      <c r="M63" s="553">
        <f t="shared" si="17"/>
        <v>34.428571428571431</v>
      </c>
      <c r="N63" s="666" t="s">
        <v>1135</v>
      </c>
      <c r="O63" s="622" t="e">
        <f>+#REF!</f>
        <v>#REF!</v>
      </c>
      <c r="P63" s="623" t="e">
        <f t="shared" si="18"/>
        <v>#REF!</v>
      </c>
      <c r="Q63" s="553" t="e">
        <f t="shared" si="19"/>
        <v>#REF!</v>
      </c>
      <c r="R63" s="553" t="e">
        <f t="shared" si="20"/>
        <v>#REF!</v>
      </c>
      <c r="S63" s="553" t="e">
        <f t="shared" si="21"/>
        <v>#REF!</v>
      </c>
      <c r="T63" s="624"/>
      <c r="U63" s="624"/>
      <c r="V63" s="625" t="e">
        <f>+#REF!</f>
        <v>#REF!</v>
      </c>
      <c r="W63" s="558" t="e">
        <f t="shared" si="22"/>
        <v>#REF!</v>
      </c>
      <c r="X63" s="558">
        <f t="shared" ca="1" si="23"/>
        <v>0</v>
      </c>
      <c r="Y63" s="506" t="e">
        <f t="shared" ca="1" si="24"/>
        <v>#REF!</v>
      </c>
      <c r="AA63" s="926"/>
    </row>
    <row r="64" spans="1:27" ht="73.5" customHeight="1" x14ac:dyDescent="0.2">
      <c r="A64" s="840">
        <v>35</v>
      </c>
      <c r="B64" s="948"/>
      <c r="C64" s="946" t="s">
        <v>884</v>
      </c>
      <c r="D64" s="946" t="s">
        <v>885</v>
      </c>
      <c r="E64" s="946" t="s">
        <v>886</v>
      </c>
      <c r="F64" s="869" t="s">
        <v>887</v>
      </c>
      <c r="G64" s="869" t="s">
        <v>888</v>
      </c>
      <c r="H64" s="510" t="s">
        <v>1136</v>
      </c>
      <c r="I64" s="510" t="s">
        <v>84</v>
      </c>
      <c r="J64" s="512">
        <v>1</v>
      </c>
      <c r="K64" s="605">
        <v>41121</v>
      </c>
      <c r="L64" s="605">
        <v>41213</v>
      </c>
      <c r="M64" s="58">
        <f t="shared" si="17"/>
        <v>13.142857142857142</v>
      </c>
      <c r="N64" s="654" t="s">
        <v>1175</v>
      </c>
      <c r="O64" s="119" t="e">
        <f>+#REF!</f>
        <v>#REF!</v>
      </c>
      <c r="P64" s="607" t="e">
        <f t="shared" si="18"/>
        <v>#REF!</v>
      </c>
      <c r="Q64" s="58" t="e">
        <f t="shared" si="19"/>
        <v>#REF!</v>
      </c>
      <c r="R64" s="58" t="e">
        <f t="shared" si="20"/>
        <v>#REF!</v>
      </c>
      <c r="S64" s="58" t="e">
        <f t="shared" si="21"/>
        <v>#REF!</v>
      </c>
      <c r="T64" s="608"/>
      <c r="U64" s="608"/>
      <c r="V64" s="609" t="e">
        <f>+#REF!</f>
        <v>#REF!</v>
      </c>
      <c r="W64" s="253" t="e">
        <f t="shared" si="22"/>
        <v>#REF!</v>
      </c>
      <c r="X64" s="253">
        <f t="shared" ca="1" si="23"/>
        <v>0</v>
      </c>
      <c r="Y64" s="63" t="e">
        <f t="shared" ca="1" si="24"/>
        <v>#REF!</v>
      </c>
      <c r="AA64" s="924"/>
    </row>
    <row r="65" spans="1:27" ht="63.75" customHeight="1" x14ac:dyDescent="0.2">
      <c r="A65" s="878"/>
      <c r="B65" s="949"/>
      <c r="C65" s="951"/>
      <c r="D65" s="951"/>
      <c r="E65" s="951"/>
      <c r="F65" s="870"/>
      <c r="G65" s="870"/>
      <c r="H65" s="406" t="s">
        <v>889</v>
      </c>
      <c r="I65" s="406" t="s">
        <v>44</v>
      </c>
      <c r="J65" s="409">
        <v>1</v>
      </c>
      <c r="K65" s="567">
        <v>41214</v>
      </c>
      <c r="L65" s="567">
        <v>41364</v>
      </c>
      <c r="M65" s="519">
        <f t="shared" si="17"/>
        <v>21.428571428571427</v>
      </c>
      <c r="N65" s="655" t="s">
        <v>1175</v>
      </c>
      <c r="O65" s="50" t="e">
        <f>+#REF!</f>
        <v>#REF!</v>
      </c>
      <c r="P65" s="568" t="e">
        <f t="shared" si="18"/>
        <v>#REF!</v>
      </c>
      <c r="Q65" s="519" t="e">
        <f t="shared" si="19"/>
        <v>#REF!</v>
      </c>
      <c r="R65" s="519" t="e">
        <f t="shared" si="20"/>
        <v>#REF!</v>
      </c>
      <c r="S65" s="519" t="e">
        <f t="shared" si="21"/>
        <v>#REF!</v>
      </c>
      <c r="T65" s="571"/>
      <c r="U65" s="571"/>
      <c r="V65" s="230" t="e">
        <f>+#REF!</f>
        <v>#REF!</v>
      </c>
      <c r="W65" s="254" t="e">
        <f t="shared" si="22"/>
        <v>#REF!</v>
      </c>
      <c r="X65" s="254">
        <f t="shared" ca="1" si="23"/>
        <v>0</v>
      </c>
      <c r="Y65" s="100" t="e">
        <f t="shared" ca="1" si="24"/>
        <v>#REF!</v>
      </c>
      <c r="AA65" s="925"/>
    </row>
    <row r="66" spans="1:27" ht="74.25" customHeight="1" thickBot="1" x14ac:dyDescent="0.25">
      <c r="A66" s="953"/>
      <c r="B66" s="954"/>
      <c r="C66" s="947"/>
      <c r="D66" s="947"/>
      <c r="E66" s="947"/>
      <c r="F66" s="945"/>
      <c r="G66" s="945"/>
      <c r="H66" s="631" t="s">
        <v>890</v>
      </c>
      <c r="I66" s="631" t="s">
        <v>84</v>
      </c>
      <c r="J66" s="632">
        <v>1</v>
      </c>
      <c r="K66" s="620">
        <v>41121</v>
      </c>
      <c r="L66" s="620">
        <v>41455</v>
      </c>
      <c r="M66" s="553">
        <f t="shared" si="17"/>
        <v>47.714285714285715</v>
      </c>
      <c r="N66" s="666" t="s">
        <v>1175</v>
      </c>
      <c r="O66" s="622" t="e">
        <f>+#REF!</f>
        <v>#REF!</v>
      </c>
      <c r="P66" s="623" t="e">
        <f t="shared" si="18"/>
        <v>#REF!</v>
      </c>
      <c r="Q66" s="553" t="e">
        <f t="shared" si="19"/>
        <v>#REF!</v>
      </c>
      <c r="R66" s="553" t="e">
        <f t="shared" si="20"/>
        <v>#REF!</v>
      </c>
      <c r="S66" s="553" t="e">
        <f t="shared" si="21"/>
        <v>#REF!</v>
      </c>
      <c r="T66" s="624"/>
      <c r="U66" s="624"/>
      <c r="V66" s="625" t="e">
        <f>+#REF!</f>
        <v>#REF!</v>
      </c>
      <c r="W66" s="558" t="e">
        <f t="shared" si="22"/>
        <v>#REF!</v>
      </c>
      <c r="X66" s="558">
        <f t="shared" ca="1" si="23"/>
        <v>0</v>
      </c>
      <c r="Y66" s="506" t="e">
        <f t="shared" ca="1" si="24"/>
        <v>#REF!</v>
      </c>
      <c r="AA66" s="926"/>
    </row>
    <row r="67" spans="1:27" ht="76.5" x14ac:dyDescent="0.2">
      <c r="A67" s="840">
        <v>36</v>
      </c>
      <c r="B67" s="948"/>
      <c r="C67" s="946" t="s">
        <v>891</v>
      </c>
      <c r="D67" s="946" t="s">
        <v>892</v>
      </c>
      <c r="E67" s="946" t="s">
        <v>893</v>
      </c>
      <c r="F67" s="869" t="s">
        <v>894</v>
      </c>
      <c r="G67" s="869" t="s">
        <v>895</v>
      </c>
      <c r="H67" s="510" t="s">
        <v>1137</v>
      </c>
      <c r="I67" s="510" t="s">
        <v>896</v>
      </c>
      <c r="J67" s="512">
        <v>1</v>
      </c>
      <c r="K67" s="605">
        <v>41121</v>
      </c>
      <c r="L67" s="605">
        <v>41455</v>
      </c>
      <c r="M67" s="335">
        <f t="shared" si="17"/>
        <v>47.714285714285715</v>
      </c>
      <c r="N67" s="516" t="s">
        <v>897</v>
      </c>
      <c r="O67" s="119" t="e">
        <f>+#REF!</f>
        <v>#REF!</v>
      </c>
      <c r="P67" s="607" t="e">
        <f t="shared" si="18"/>
        <v>#REF!</v>
      </c>
      <c r="Q67" s="58" t="e">
        <f t="shared" si="19"/>
        <v>#REF!</v>
      </c>
      <c r="R67" s="58" t="e">
        <f t="shared" si="20"/>
        <v>#REF!</v>
      </c>
      <c r="S67" s="58" t="e">
        <f t="shared" si="21"/>
        <v>#REF!</v>
      </c>
      <c r="T67" s="608"/>
      <c r="U67" s="608"/>
      <c r="V67" s="609" t="e">
        <f>+#REF!</f>
        <v>#REF!</v>
      </c>
      <c r="W67" s="253" t="e">
        <f t="shared" si="22"/>
        <v>#REF!</v>
      </c>
      <c r="X67" s="253">
        <f t="shared" ca="1" si="23"/>
        <v>0</v>
      </c>
      <c r="Y67" s="63" t="e">
        <f t="shared" ca="1" si="24"/>
        <v>#REF!</v>
      </c>
      <c r="AA67" s="924"/>
    </row>
    <row r="68" spans="1:27" ht="38.25" x14ac:dyDescent="0.2">
      <c r="A68" s="878"/>
      <c r="B68" s="949"/>
      <c r="C68" s="951"/>
      <c r="D68" s="951"/>
      <c r="E68" s="951"/>
      <c r="F68" s="870"/>
      <c r="G68" s="870"/>
      <c r="H68" s="406" t="s">
        <v>898</v>
      </c>
      <c r="I68" s="406" t="s">
        <v>899</v>
      </c>
      <c r="J68" s="409">
        <v>1</v>
      </c>
      <c r="K68" s="567">
        <v>41183</v>
      </c>
      <c r="L68" s="567">
        <v>41455</v>
      </c>
      <c r="M68" s="337">
        <f t="shared" si="17"/>
        <v>38.857142857142854</v>
      </c>
      <c r="N68" s="655" t="s">
        <v>1175</v>
      </c>
      <c r="O68" s="50" t="e">
        <f>+#REF!</f>
        <v>#REF!</v>
      </c>
      <c r="P68" s="568" t="e">
        <f t="shared" si="18"/>
        <v>#REF!</v>
      </c>
      <c r="Q68" s="519" t="e">
        <f t="shared" si="19"/>
        <v>#REF!</v>
      </c>
      <c r="R68" s="519" t="e">
        <f t="shared" si="20"/>
        <v>#REF!</v>
      </c>
      <c r="S68" s="519" t="e">
        <f t="shared" si="21"/>
        <v>#REF!</v>
      </c>
      <c r="T68" s="571"/>
      <c r="U68" s="571"/>
      <c r="V68" s="230" t="e">
        <f>+#REF!</f>
        <v>#REF!</v>
      </c>
      <c r="W68" s="254" t="e">
        <f t="shared" si="22"/>
        <v>#REF!</v>
      </c>
      <c r="X68" s="254">
        <f t="shared" ca="1" si="23"/>
        <v>0</v>
      </c>
      <c r="Y68" s="100" t="e">
        <f t="shared" ca="1" si="24"/>
        <v>#REF!</v>
      </c>
      <c r="AA68" s="925"/>
    </row>
    <row r="69" spans="1:27" ht="64.5" thickBot="1" x14ac:dyDescent="0.25">
      <c r="A69" s="841"/>
      <c r="B69" s="950"/>
      <c r="C69" s="952"/>
      <c r="D69" s="952"/>
      <c r="E69" s="952"/>
      <c r="F69" s="871"/>
      <c r="G69" s="871"/>
      <c r="H69" s="511" t="s">
        <v>1138</v>
      </c>
      <c r="I69" s="511" t="s">
        <v>84</v>
      </c>
      <c r="J69" s="513">
        <v>1</v>
      </c>
      <c r="K69" s="613">
        <v>41121</v>
      </c>
      <c r="L69" s="613">
        <v>41455</v>
      </c>
      <c r="M69" s="336">
        <f t="shared" si="17"/>
        <v>47.714285714285715</v>
      </c>
      <c r="N69" s="656" t="s">
        <v>1175</v>
      </c>
      <c r="O69" s="122" t="e">
        <f>+#REF!</f>
        <v>#REF!</v>
      </c>
      <c r="P69" s="615" t="e">
        <f t="shared" si="18"/>
        <v>#REF!</v>
      </c>
      <c r="Q69" s="520" t="e">
        <f t="shared" si="19"/>
        <v>#REF!</v>
      </c>
      <c r="R69" s="520" t="e">
        <f t="shared" si="20"/>
        <v>#REF!</v>
      </c>
      <c r="S69" s="520" t="e">
        <f t="shared" si="21"/>
        <v>#REF!</v>
      </c>
      <c r="T69" s="616"/>
      <c r="U69" s="616"/>
      <c r="V69" s="231" t="e">
        <f>+#REF!</f>
        <v>#REF!</v>
      </c>
      <c r="W69" s="255" t="e">
        <f t="shared" si="22"/>
        <v>#REF!</v>
      </c>
      <c r="X69" s="255">
        <f t="shared" ca="1" si="23"/>
        <v>0</v>
      </c>
      <c r="Y69" s="73" t="e">
        <f t="shared" ca="1" si="24"/>
        <v>#REF!</v>
      </c>
      <c r="AA69" s="926"/>
    </row>
  </sheetData>
  <mergeCells count="142">
    <mergeCell ref="A39:N39"/>
    <mergeCell ref="N30:N31"/>
    <mergeCell ref="A25:A28"/>
    <mergeCell ref="AA35:AA38"/>
    <mergeCell ref="F36:F37"/>
    <mergeCell ref="G36:G37"/>
    <mergeCell ref="B25:B28"/>
    <mergeCell ref="C25:C28"/>
    <mergeCell ref="D25:D28"/>
    <mergeCell ref="E25:E28"/>
    <mergeCell ref="E35:E38"/>
    <mergeCell ref="G30:G34"/>
    <mergeCell ref="C30:C34"/>
    <mergeCell ref="D30:D34"/>
    <mergeCell ref="A35:A38"/>
    <mergeCell ref="B35:B38"/>
    <mergeCell ref="C35:C38"/>
    <mergeCell ref="D35:D38"/>
    <mergeCell ref="E30:E34"/>
    <mergeCell ref="F30:F34"/>
    <mergeCell ref="A30:A34"/>
    <mergeCell ref="B30:B34"/>
    <mergeCell ref="AA25:AA28"/>
    <mergeCell ref="AA30:AA34"/>
    <mergeCell ref="A62:A63"/>
    <mergeCell ref="B62:B63"/>
    <mergeCell ref="C62:C63"/>
    <mergeCell ref="E40:E48"/>
    <mergeCell ref="F40:F42"/>
    <mergeCell ref="G49:G54"/>
    <mergeCell ref="F49:F54"/>
    <mergeCell ref="A40:A48"/>
    <mergeCell ref="B40:B48"/>
    <mergeCell ref="C40:C48"/>
    <mergeCell ref="A67:A69"/>
    <mergeCell ref="B67:B69"/>
    <mergeCell ref="C67:C69"/>
    <mergeCell ref="D67:D69"/>
    <mergeCell ref="E67:E69"/>
    <mergeCell ref="F67:F69"/>
    <mergeCell ref="G64:G66"/>
    <mergeCell ref="G67:G69"/>
    <mergeCell ref="AA67:AA69"/>
    <mergeCell ref="A64:A66"/>
    <mergeCell ref="B64:B66"/>
    <mergeCell ref="C64:C66"/>
    <mergeCell ref="D64:D66"/>
    <mergeCell ref="E64:E66"/>
    <mergeCell ref="F64:F66"/>
    <mergeCell ref="AA55:AA56"/>
    <mergeCell ref="G40:G42"/>
    <mergeCell ref="AA40:AA48"/>
    <mergeCell ref="G62:G63"/>
    <mergeCell ref="AA64:AA66"/>
    <mergeCell ref="AA49:AA54"/>
    <mergeCell ref="A49:A54"/>
    <mergeCell ref="B49:B54"/>
    <mergeCell ref="C49:C54"/>
    <mergeCell ref="D49:D54"/>
    <mergeCell ref="E49:E54"/>
    <mergeCell ref="D40:D48"/>
    <mergeCell ref="A55:A56"/>
    <mergeCell ref="B55:B56"/>
    <mergeCell ref="C55:C56"/>
    <mergeCell ref="D55:D56"/>
    <mergeCell ref="E55:E56"/>
    <mergeCell ref="F55:F56"/>
    <mergeCell ref="F43:F47"/>
    <mergeCell ref="G43:G47"/>
    <mergeCell ref="AA62:AA63"/>
    <mergeCell ref="D62:D63"/>
    <mergeCell ref="E62:E63"/>
    <mergeCell ref="F62:F63"/>
    <mergeCell ref="G22:G24"/>
    <mergeCell ref="N22:N24"/>
    <mergeCell ref="N25:N28"/>
    <mergeCell ref="D20:D24"/>
    <mergeCell ref="E20:E24"/>
    <mergeCell ref="F25:F28"/>
    <mergeCell ref="G25:G28"/>
    <mergeCell ref="G13:G14"/>
    <mergeCell ref="G16:G18"/>
    <mergeCell ref="G20:G21"/>
    <mergeCell ref="N20:N21"/>
    <mergeCell ref="K10:K11"/>
    <mergeCell ref="Q10:Q11"/>
    <mergeCell ref="S10:S11"/>
    <mergeCell ref="T10:U10"/>
    <mergeCell ref="P10:P11"/>
    <mergeCell ref="AA20:AA24"/>
    <mergeCell ref="F22:F24"/>
    <mergeCell ref="F20:F21"/>
    <mergeCell ref="A20:A24"/>
    <mergeCell ref="B20:B24"/>
    <mergeCell ref="C20:C24"/>
    <mergeCell ref="F10:F11"/>
    <mergeCell ref="G10:G11"/>
    <mergeCell ref="R10:R11"/>
    <mergeCell ref="A12:C12"/>
    <mergeCell ref="A16:A19"/>
    <mergeCell ref="B16:B19"/>
    <mergeCell ref="C16:C19"/>
    <mergeCell ref="A13:A15"/>
    <mergeCell ref="B13:B15"/>
    <mergeCell ref="C13:C15"/>
    <mergeCell ref="D13:D15"/>
    <mergeCell ref="E13:E15"/>
    <mergeCell ref="F13:F14"/>
    <mergeCell ref="T9:U9"/>
    <mergeCell ref="A10:A11"/>
    <mergeCell ref="B10:B11"/>
    <mergeCell ref="C10:C11"/>
    <mergeCell ref="D10:D11"/>
    <mergeCell ref="E10:E11"/>
    <mergeCell ref="N32:N33"/>
    <mergeCell ref="AA13:AA15"/>
    <mergeCell ref="H16:H18"/>
    <mergeCell ref="N16:N17"/>
    <mergeCell ref="AA16:AA19"/>
    <mergeCell ref="D16:D19"/>
    <mergeCell ref="E16:E19"/>
    <mergeCell ref="F16:F18"/>
    <mergeCell ref="Y10:Y11"/>
    <mergeCell ref="P12:V12"/>
    <mergeCell ref="L10:L11"/>
    <mergeCell ref="M10:M11"/>
    <mergeCell ref="N10:N11"/>
    <mergeCell ref="O10:O11"/>
    <mergeCell ref="AA10:AA11"/>
    <mergeCell ref="H10:H11"/>
    <mergeCell ref="I10:I11"/>
    <mergeCell ref="J10:J11"/>
    <mergeCell ref="A1:M1"/>
    <mergeCell ref="A2:M2"/>
    <mergeCell ref="N2:N3"/>
    <mergeCell ref="A3:M3"/>
    <mergeCell ref="A5:M5"/>
    <mergeCell ref="A6:E6"/>
    <mergeCell ref="A7:E7"/>
    <mergeCell ref="A8:C8"/>
    <mergeCell ref="A9:C9"/>
    <mergeCell ref="L9:M9"/>
  </mergeCells>
  <conditionalFormatting sqref="Y40:Y56 Y13:Y38 Y58:Y69">
    <cfRule type="cellIs" dxfId="38" priority="16" operator="equal">
      <formula>"EN TERMINO"</formula>
    </cfRule>
    <cfRule type="cellIs" dxfId="37" priority="17" operator="equal">
      <formula>"CUMPLIDA"</formula>
    </cfRule>
    <cfRule type="cellIs" dxfId="36" priority="18" operator="equal">
      <formula>"VENCIDA"</formula>
    </cfRule>
  </conditionalFormatting>
  <conditionalFormatting sqref="Y16:Y19">
    <cfRule type="cellIs" dxfId="35" priority="1" operator="equal">
      <formula>"EN TERMINO"</formula>
    </cfRule>
    <cfRule type="cellIs" dxfId="34" priority="2" operator="equal">
      <formula>"CUMPLIDA"</formula>
    </cfRule>
    <cfRule type="cellIs" dxfId="33" priority="3" operator="equal">
      <formula>"VENCIDA"</formula>
    </cfRule>
  </conditionalFormatting>
  <dataValidations disablePrompts="1" count="3">
    <dataValidation type="whole" allowBlank="1" showInputMessage="1" showErrorMessage="1" prompt="Marque 1 en caso de haber cumplido la meta" sqref="O60:O61 O17:O18">
      <formula1>0</formula1>
      <formula2>10000</formula2>
    </dataValidation>
    <dataValidation allowBlank="1" showInputMessage="1" showErrorMessage="1" prompt="Marque 1 en caso de haber cumplido la meta" sqref="O36:O38"/>
    <dataValidation type="whole" allowBlank="1" showInputMessage="1" showErrorMessage="1" prompt="Marque 1 en caso de haber cumplido la meta" sqref="O16">
      <formula1>0</formula1>
      <formula2>1000000</formula2>
    </dataValidation>
  </dataValidations>
  <hyperlinks>
    <hyperlink ref="N2:N3" location="Consolidado!A1" display="INICIO"/>
  </hyperlinks>
  <pageMargins left="0.7" right="0.7" top="0.75" bottom="0.75" header="0.3" footer="0.3"/>
  <pageSetup orientation="portrait" r:id="rId1"/>
  <ignoredErrors>
    <ignoredError sqref="O58:O59 O60:O61 O62:O69" unlocked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63"/>
  <sheetViews>
    <sheetView topLeftCell="D59" zoomScale="40" zoomScaleNormal="40" workbookViewId="0">
      <selection activeCell="A8" sqref="A8:E8"/>
    </sheetView>
  </sheetViews>
  <sheetFormatPr baseColWidth="10" defaultColWidth="9.85546875" defaultRowHeight="12.75" x14ac:dyDescent="0.2"/>
  <cols>
    <col min="1" max="1" width="9.5703125" style="28" customWidth="1"/>
    <col min="2" max="2" width="9.85546875" style="28" customWidth="1"/>
    <col min="3" max="3" width="46.85546875" style="5" customWidth="1"/>
    <col min="4" max="5" width="21.7109375" style="5" customWidth="1"/>
    <col min="6" max="6" width="30.28515625" style="5" customWidth="1"/>
    <col min="7" max="7" width="25.85546875" style="5" customWidth="1"/>
    <col min="8" max="8" width="22.42578125" style="5" customWidth="1"/>
    <col min="9" max="9" width="14.140625" style="5" customWidth="1"/>
    <col min="10" max="10" width="11.42578125" style="5" customWidth="1"/>
    <col min="11" max="11" width="11.140625" style="5" customWidth="1"/>
    <col min="12" max="12" width="12.7109375" style="5" customWidth="1"/>
    <col min="13" max="13" width="11.28515625" style="5" customWidth="1"/>
    <col min="14" max="14" width="20.42578125" style="5" customWidth="1"/>
    <col min="15" max="15" width="12.42578125" style="5" customWidth="1"/>
    <col min="16" max="16" width="12.85546875" style="28" customWidth="1"/>
    <col min="17" max="17" width="11.28515625" style="28" customWidth="1"/>
    <col min="18" max="18" width="13.140625" style="28" customWidth="1"/>
    <col min="19" max="19" width="10.140625" style="28" customWidth="1"/>
    <col min="20" max="20" width="10.5703125" style="5" customWidth="1"/>
    <col min="21" max="21" width="9.85546875" style="5" customWidth="1"/>
    <col min="22" max="22" width="50.28515625" style="5" customWidth="1"/>
    <col min="23" max="24" width="2.28515625" style="5" customWidth="1"/>
    <col min="25" max="25" width="12.85546875" style="28" customWidth="1"/>
    <col min="26" max="26" width="14.42578125" style="5" customWidth="1"/>
    <col min="27" max="27" width="15.85546875" style="5" hidden="1" customWidth="1"/>
    <col min="28" max="254" width="11.42578125" style="5" customWidth="1"/>
    <col min="255" max="255" width="9.5703125" style="5" customWidth="1"/>
    <col min="256" max="16384" width="9.85546875" style="5"/>
  </cols>
  <sheetData>
    <row r="1" spans="1:54" x14ac:dyDescent="0.2">
      <c r="A1" s="895" t="s">
        <v>0</v>
      </c>
      <c r="B1" s="896"/>
      <c r="C1" s="896"/>
      <c r="D1" s="896"/>
      <c r="E1" s="896"/>
      <c r="F1" s="896"/>
      <c r="G1" s="896"/>
      <c r="H1" s="896"/>
      <c r="I1" s="896"/>
      <c r="J1" s="896"/>
      <c r="K1" s="896"/>
      <c r="L1" s="896"/>
      <c r="M1" s="896"/>
      <c r="N1" s="1"/>
      <c r="O1" s="2"/>
      <c r="P1" s="2"/>
      <c r="Q1" s="2"/>
      <c r="R1" s="2"/>
      <c r="S1" s="2"/>
      <c r="T1" s="2"/>
      <c r="U1" s="3"/>
      <c r="V1" s="4"/>
    </row>
    <row r="2" spans="1:54" x14ac:dyDescent="0.2">
      <c r="A2" s="897" t="s">
        <v>1</v>
      </c>
      <c r="B2" s="898"/>
      <c r="C2" s="898"/>
      <c r="D2" s="898"/>
      <c r="E2" s="898"/>
      <c r="F2" s="898"/>
      <c r="G2" s="898"/>
      <c r="H2" s="898"/>
      <c r="I2" s="898"/>
      <c r="J2" s="898"/>
      <c r="K2" s="898"/>
      <c r="L2" s="898"/>
      <c r="M2" s="898"/>
      <c r="N2" s="920" t="s">
        <v>529</v>
      </c>
      <c r="O2" s="6"/>
      <c r="P2" s="6"/>
      <c r="Q2" s="6"/>
      <c r="R2" s="6"/>
      <c r="S2" s="6"/>
      <c r="T2" s="6"/>
      <c r="U2" s="7"/>
      <c r="V2" s="4"/>
      <c r="Z2" s="54" t="s">
        <v>136</v>
      </c>
    </row>
    <row r="3" spans="1:54" ht="13.5" thickBot="1" x14ac:dyDescent="0.25">
      <c r="A3" s="897" t="s">
        <v>2</v>
      </c>
      <c r="B3" s="898"/>
      <c r="C3" s="898"/>
      <c r="D3" s="898"/>
      <c r="E3" s="898"/>
      <c r="F3" s="898"/>
      <c r="G3" s="898"/>
      <c r="H3" s="898"/>
      <c r="I3" s="898"/>
      <c r="J3" s="898"/>
      <c r="K3" s="898"/>
      <c r="L3" s="898"/>
      <c r="M3" s="898"/>
      <c r="N3" s="921"/>
      <c r="O3" s="6"/>
      <c r="P3" s="6"/>
      <c r="Q3" s="6"/>
      <c r="R3" s="6"/>
      <c r="S3" s="6"/>
      <c r="T3" s="6"/>
      <c r="U3" s="7"/>
      <c r="V3" s="4"/>
      <c r="Z3" s="250">
        <f ca="1">TODAY()</f>
        <v>45371</v>
      </c>
    </row>
    <row r="4" spans="1:54" ht="13.5" thickTop="1" x14ac:dyDescent="0.2">
      <c r="A4" s="401"/>
      <c r="B4" s="402"/>
      <c r="C4" s="6"/>
      <c r="D4" s="6"/>
      <c r="E4" s="6"/>
      <c r="F4" s="6"/>
      <c r="G4" s="6"/>
      <c r="H4" s="6"/>
      <c r="I4" s="6"/>
      <c r="J4" s="6"/>
      <c r="K4" s="6"/>
      <c r="L4" s="6"/>
      <c r="M4" s="6"/>
      <c r="N4" s="4"/>
      <c r="O4" s="6"/>
      <c r="P4" s="6"/>
      <c r="Q4" s="6"/>
      <c r="R4" s="6"/>
      <c r="S4" s="6"/>
      <c r="T4" s="6"/>
      <c r="U4" s="7"/>
      <c r="V4" s="4"/>
    </row>
    <row r="5" spans="1:54" s="10" customFormat="1" x14ac:dyDescent="0.25">
      <c r="A5" s="899" t="s">
        <v>3</v>
      </c>
      <c r="B5" s="900"/>
      <c r="C5" s="900"/>
      <c r="D5" s="900"/>
      <c r="E5" s="900"/>
      <c r="F5" s="900"/>
      <c r="G5" s="900"/>
      <c r="H5" s="900"/>
      <c r="I5" s="900"/>
      <c r="J5" s="900"/>
      <c r="K5" s="900"/>
      <c r="L5" s="900"/>
      <c r="M5" s="900"/>
      <c r="N5" s="8"/>
      <c r="O5" s="9"/>
      <c r="Q5" s="8"/>
      <c r="R5" s="8"/>
      <c r="S5" s="8"/>
      <c r="T5" s="8"/>
      <c r="U5" s="11"/>
      <c r="V5" s="8"/>
      <c r="W5" s="8"/>
      <c r="X5" s="8"/>
      <c r="Y5" s="8"/>
      <c r="Z5" s="240"/>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row>
    <row r="6" spans="1:54" s="10" customFormat="1" x14ac:dyDescent="0.25">
      <c r="A6" s="899" t="s">
        <v>4</v>
      </c>
      <c r="B6" s="900"/>
      <c r="C6" s="900"/>
      <c r="D6" s="900"/>
      <c r="E6" s="900"/>
      <c r="F6" s="9"/>
      <c r="G6" s="9"/>
      <c r="H6" s="9"/>
      <c r="I6" s="9"/>
      <c r="J6" s="9"/>
      <c r="K6" s="9"/>
      <c r="L6" s="9"/>
      <c r="M6" s="9"/>
      <c r="N6" s="8"/>
      <c r="O6" s="9"/>
      <c r="Q6" s="8"/>
      <c r="R6" s="8"/>
      <c r="S6" s="8"/>
      <c r="T6" s="8"/>
      <c r="U6" s="11"/>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row>
    <row r="7" spans="1:54" s="10" customFormat="1" x14ac:dyDescent="0.25">
      <c r="A7" s="899" t="s">
        <v>5</v>
      </c>
      <c r="B7" s="900"/>
      <c r="C7" s="900"/>
      <c r="D7" s="900"/>
      <c r="E7" s="900"/>
      <c r="F7" s="9"/>
      <c r="G7" s="9"/>
      <c r="H7" s="9"/>
      <c r="I7" s="9"/>
      <c r="J7" s="9"/>
      <c r="K7" s="9"/>
      <c r="L7" s="9"/>
      <c r="M7" s="9"/>
      <c r="N7" s="8"/>
      <c r="O7" s="9"/>
      <c r="Q7" s="8"/>
      <c r="R7" s="8"/>
      <c r="S7" s="8"/>
      <c r="T7" s="8"/>
      <c r="U7" s="11"/>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row>
    <row r="8" spans="1:54" s="10" customFormat="1" ht="13.5" thickBot="1" x14ac:dyDescent="0.3">
      <c r="A8" s="899" t="s">
        <v>504</v>
      </c>
      <c r="B8" s="900"/>
      <c r="C8" s="900"/>
      <c r="D8" s="9"/>
      <c r="E8" s="9"/>
      <c r="F8" s="9"/>
      <c r="G8" s="9"/>
      <c r="H8" s="9"/>
      <c r="I8" s="9"/>
      <c r="J8" s="9"/>
      <c r="K8" s="9"/>
      <c r="L8" s="9"/>
      <c r="M8" s="9"/>
      <c r="N8" s="8"/>
      <c r="O8" s="9"/>
      <c r="Q8" s="8"/>
      <c r="R8" s="8"/>
      <c r="S8" s="8"/>
      <c r="T8" s="8"/>
      <c r="U8" s="11"/>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row>
    <row r="9" spans="1:54" s="10" customFormat="1" ht="13.5" thickBot="1" x14ac:dyDescent="0.3">
      <c r="A9" s="899" t="e">
        <f>+#REF!</f>
        <v>#REF!</v>
      </c>
      <c r="B9" s="900"/>
      <c r="C9" s="900"/>
      <c r="D9" s="387">
        <f ca="1">+Z3</f>
        <v>45371</v>
      </c>
      <c r="E9" s="9"/>
      <c r="F9" s="9"/>
      <c r="G9" s="9"/>
      <c r="H9" s="9"/>
      <c r="I9" s="9"/>
      <c r="J9" s="9"/>
      <c r="K9" s="9"/>
      <c r="L9" s="901"/>
      <c r="M9" s="901"/>
      <c r="N9" s="12"/>
      <c r="O9" s="13"/>
      <c r="P9" s="14"/>
      <c r="Q9" s="12"/>
      <c r="R9" s="12"/>
      <c r="S9" s="12"/>
      <c r="T9" s="908" t="e">
        <f>+#REF!</f>
        <v>#REF!</v>
      </c>
      <c r="U9" s="909"/>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row>
    <row r="10" spans="1:54" ht="13.5" thickBot="1" x14ac:dyDescent="0.25">
      <c r="A10" s="904" t="s">
        <v>6</v>
      </c>
      <c r="B10" s="904" t="s">
        <v>7</v>
      </c>
      <c r="C10" s="904" t="s">
        <v>8</v>
      </c>
      <c r="D10" s="906" t="s">
        <v>9</v>
      </c>
      <c r="E10" s="902" t="s">
        <v>10</v>
      </c>
      <c r="F10" s="904" t="s">
        <v>11</v>
      </c>
      <c r="G10" s="904" t="s">
        <v>12</v>
      </c>
      <c r="H10" s="904" t="s">
        <v>13</v>
      </c>
      <c r="I10" s="902" t="s">
        <v>14</v>
      </c>
      <c r="J10" s="902" t="s">
        <v>15</v>
      </c>
      <c r="K10" s="912" t="s">
        <v>16</v>
      </c>
      <c r="L10" s="906" t="s">
        <v>17</v>
      </c>
      <c r="M10" s="902" t="s">
        <v>18</v>
      </c>
      <c r="N10" s="914" t="s">
        <v>19</v>
      </c>
      <c r="O10" s="916" t="s">
        <v>20</v>
      </c>
      <c r="P10" s="902" t="s">
        <v>1170</v>
      </c>
      <c r="Q10" s="902" t="s">
        <v>1171</v>
      </c>
      <c r="R10" s="902" t="s">
        <v>22</v>
      </c>
      <c r="S10" s="912" t="s">
        <v>23</v>
      </c>
      <c r="T10" s="918" t="s">
        <v>24</v>
      </c>
      <c r="U10" s="919"/>
      <c r="V10" s="4"/>
      <c r="Y10" s="902" t="s">
        <v>137</v>
      </c>
      <c r="AA10" s="904" t="s">
        <v>511</v>
      </c>
    </row>
    <row r="11" spans="1:54" ht="13.5" thickBot="1" x14ac:dyDescent="0.25">
      <c r="A11" s="905"/>
      <c r="B11" s="905"/>
      <c r="C11" s="905"/>
      <c r="D11" s="907"/>
      <c r="E11" s="903"/>
      <c r="F11" s="905"/>
      <c r="G11" s="905"/>
      <c r="H11" s="905"/>
      <c r="I11" s="903"/>
      <c r="J11" s="903"/>
      <c r="K11" s="913"/>
      <c r="L11" s="907"/>
      <c r="M11" s="903"/>
      <c r="N11" s="915"/>
      <c r="O11" s="917"/>
      <c r="P11" s="903"/>
      <c r="Q11" s="903"/>
      <c r="R11" s="903"/>
      <c r="S11" s="913"/>
      <c r="T11" s="15" t="s">
        <v>25</v>
      </c>
      <c r="U11" s="16" t="s">
        <v>26</v>
      </c>
      <c r="V11" s="17" t="s">
        <v>27</v>
      </c>
      <c r="Y11" s="903"/>
      <c r="AA11" s="905"/>
    </row>
    <row r="12" spans="1:54" ht="13.5" thickBot="1" x14ac:dyDescent="0.25">
      <c r="A12" s="892" t="s">
        <v>474</v>
      </c>
      <c r="B12" s="855"/>
      <c r="C12" s="855"/>
      <c r="D12" s="18"/>
      <c r="E12" s="18"/>
      <c r="F12" s="18"/>
      <c r="G12" s="18"/>
      <c r="H12" s="18"/>
      <c r="I12" s="18"/>
      <c r="J12" s="18"/>
      <c r="K12" s="18"/>
      <c r="L12" s="18"/>
      <c r="M12" s="18"/>
      <c r="N12" s="19"/>
      <c r="O12" s="55"/>
      <c r="P12" s="851"/>
      <c r="Q12" s="852"/>
      <c r="R12" s="852"/>
      <c r="S12" s="852"/>
      <c r="T12" s="893"/>
      <c r="U12" s="893"/>
      <c r="V12" s="894"/>
      <c r="W12" s="20"/>
      <c r="X12" s="20"/>
      <c r="Y12" s="21"/>
    </row>
    <row r="13" spans="1:54" ht="89.25" x14ac:dyDescent="0.2">
      <c r="A13" s="796">
        <v>39</v>
      </c>
      <c r="B13" s="931">
        <v>1102001</v>
      </c>
      <c r="C13" s="956" t="s">
        <v>360</v>
      </c>
      <c r="D13" s="956" t="s">
        <v>500</v>
      </c>
      <c r="E13" s="956" t="s">
        <v>232</v>
      </c>
      <c r="F13" s="151" t="s">
        <v>361</v>
      </c>
      <c r="G13" s="151" t="s">
        <v>362</v>
      </c>
      <c r="H13" s="153" t="s">
        <v>363</v>
      </c>
      <c r="I13" s="153" t="s">
        <v>364</v>
      </c>
      <c r="J13" s="300">
        <v>1</v>
      </c>
      <c r="K13" s="301">
        <v>40812</v>
      </c>
      <c r="L13" s="301">
        <v>41177</v>
      </c>
      <c r="M13" s="58">
        <f>(+L13-K13)/7</f>
        <v>52.142857142857146</v>
      </c>
      <c r="N13" s="302" t="s">
        <v>365</v>
      </c>
      <c r="O13" s="348" t="e">
        <f>+#REF!</f>
        <v>#REF!</v>
      </c>
      <c r="P13" s="268" t="e">
        <f>IF(O13/J13&gt;1,1,+O13/J13)</f>
        <v>#REF!</v>
      </c>
      <c r="Q13" s="58" t="e">
        <f>+M13*P13</f>
        <v>#REF!</v>
      </c>
      <c r="R13" s="58" t="e">
        <f>IF(L13&lt;=$T$9,Q13,0)</f>
        <v>#REF!</v>
      </c>
      <c r="S13" s="58" t="e">
        <f>IF($T$9&gt;=L13,M13,0)</f>
        <v>#REF!</v>
      </c>
      <c r="T13" s="269"/>
      <c r="U13" s="269"/>
      <c r="V13" s="376" t="e">
        <f>+#REF!</f>
        <v>#REF!</v>
      </c>
      <c r="W13" s="253" t="e">
        <f>IF(P13=100%,2,0)</f>
        <v>#REF!</v>
      </c>
      <c r="X13" s="253">
        <f ca="1">IF(L13&lt;$Z$3,0,1)</f>
        <v>0</v>
      </c>
      <c r="Y13" s="63" t="e">
        <f ca="1">IF(W13+X13&gt;1,"CUMPLIDA",IF(X13=1,"EN TERMINO","VENCIDA"))</f>
        <v>#REF!</v>
      </c>
      <c r="AA13" s="924" t="s">
        <v>509</v>
      </c>
    </row>
    <row r="14" spans="1:54" ht="76.5" x14ac:dyDescent="0.2">
      <c r="A14" s="801"/>
      <c r="B14" s="932"/>
      <c r="C14" s="957"/>
      <c r="D14" s="957"/>
      <c r="E14" s="957"/>
      <c r="F14" s="34" t="s">
        <v>366</v>
      </c>
      <c r="G14" s="34" t="s">
        <v>367</v>
      </c>
      <c r="H14" s="34" t="s">
        <v>368</v>
      </c>
      <c r="I14" s="35" t="s">
        <v>369</v>
      </c>
      <c r="J14" s="303">
        <v>4</v>
      </c>
      <c r="K14" s="304">
        <v>40812</v>
      </c>
      <c r="L14" s="304">
        <v>41177</v>
      </c>
      <c r="M14" s="483">
        <f>(+L14-K14)/7</f>
        <v>52.142857142857146</v>
      </c>
      <c r="N14" s="305" t="s">
        <v>365</v>
      </c>
      <c r="O14" s="386" t="e">
        <f>+#REF!</f>
        <v>#REF!</v>
      </c>
      <c r="P14" s="271" t="e">
        <f>IF(O14/J14&gt;1,1,+O14/J14)</f>
        <v>#REF!</v>
      </c>
      <c r="Q14" s="483" t="e">
        <f>+M14*P14</f>
        <v>#REF!</v>
      </c>
      <c r="R14" s="483" t="e">
        <f>IF(L14&lt;=$T$9,Q14,0)</f>
        <v>#REF!</v>
      </c>
      <c r="S14" s="483" t="e">
        <f>IF($T$9&gt;=L14,M14,0)</f>
        <v>#REF!</v>
      </c>
      <c r="T14" s="272"/>
      <c r="U14" s="272"/>
      <c r="V14" s="344" t="e">
        <f>+#REF!</f>
        <v>#REF!</v>
      </c>
      <c r="W14" s="254" t="e">
        <f>IF(P14=100%,2,0)</f>
        <v>#REF!</v>
      </c>
      <c r="X14" s="254">
        <f ca="1">IF(L14&lt;$Z$3,0,1)</f>
        <v>0</v>
      </c>
      <c r="Y14" s="100" t="e">
        <f ca="1">IF(W14+X14&gt;1,"CUMPLIDA",IF(X14=1,"EN TERMINO","VENCIDA"))</f>
        <v>#REF!</v>
      </c>
      <c r="AA14" s="925"/>
    </row>
    <row r="15" spans="1:54" ht="51" x14ac:dyDescent="0.2">
      <c r="A15" s="801"/>
      <c r="B15" s="932"/>
      <c r="C15" s="957"/>
      <c r="D15" s="957"/>
      <c r="E15" s="957"/>
      <c r="F15" s="34" t="s">
        <v>370</v>
      </c>
      <c r="G15" s="34" t="s">
        <v>371</v>
      </c>
      <c r="H15" s="34" t="s">
        <v>372</v>
      </c>
      <c r="I15" s="35" t="s">
        <v>373</v>
      </c>
      <c r="J15" s="306">
        <v>1</v>
      </c>
      <c r="K15" s="304">
        <v>40812</v>
      </c>
      <c r="L15" s="304">
        <v>41177</v>
      </c>
      <c r="M15" s="483">
        <f>(+L15-K15)/7</f>
        <v>52.142857142857146</v>
      </c>
      <c r="N15" s="305" t="s">
        <v>365</v>
      </c>
      <c r="O15" s="270" t="e">
        <f>+#REF!</f>
        <v>#REF!</v>
      </c>
      <c r="P15" s="271" t="e">
        <f>IF(O15/J15&gt;1,1,+O15/J15)</f>
        <v>#REF!</v>
      </c>
      <c r="Q15" s="483" t="e">
        <f>+M15*P15</f>
        <v>#REF!</v>
      </c>
      <c r="R15" s="483" t="e">
        <f>IF(L15&lt;=$T$9,Q15,0)</f>
        <v>#REF!</v>
      </c>
      <c r="S15" s="483" t="e">
        <f>IF($T$9&gt;=L15,M15,0)</f>
        <v>#REF!</v>
      </c>
      <c r="T15" s="272"/>
      <c r="U15" s="272"/>
      <c r="V15" s="385" t="e">
        <f>+#REF!</f>
        <v>#REF!</v>
      </c>
      <c r="W15" s="254" t="e">
        <f>IF(P15=100%,2,0)</f>
        <v>#REF!</v>
      </c>
      <c r="X15" s="254">
        <f ca="1">IF(L15&lt;$Z$3,0,1)</f>
        <v>0</v>
      </c>
      <c r="Y15" s="100" t="e">
        <f ca="1">IF(W15+X15&gt;1,"CUMPLIDA",IF(X15=1,"EN TERMINO","VENCIDA"))</f>
        <v>#REF!</v>
      </c>
      <c r="AA15" s="925"/>
    </row>
    <row r="16" spans="1:54" ht="102.75" thickBot="1" x14ac:dyDescent="0.25">
      <c r="A16" s="797"/>
      <c r="B16" s="933"/>
      <c r="C16" s="958"/>
      <c r="D16" s="958"/>
      <c r="E16" s="958"/>
      <c r="F16" s="156" t="s">
        <v>374</v>
      </c>
      <c r="G16" s="156" t="s">
        <v>375</v>
      </c>
      <c r="H16" s="156" t="s">
        <v>376</v>
      </c>
      <c r="I16" s="157" t="s">
        <v>377</v>
      </c>
      <c r="J16" s="307">
        <v>4</v>
      </c>
      <c r="K16" s="308">
        <v>40812</v>
      </c>
      <c r="L16" s="308">
        <v>41177</v>
      </c>
      <c r="M16" s="484">
        <f>(+L16-K16)/7</f>
        <v>52.142857142857146</v>
      </c>
      <c r="N16" s="309" t="s">
        <v>365</v>
      </c>
      <c r="O16" s="113" t="e">
        <f>+#REF!</f>
        <v>#REF!</v>
      </c>
      <c r="P16" s="282" t="e">
        <f>IF(O16/J16&gt;1,1,+O16/J16)</f>
        <v>#REF!</v>
      </c>
      <c r="Q16" s="484" t="e">
        <f>+M16*P16</f>
        <v>#REF!</v>
      </c>
      <c r="R16" s="484" t="e">
        <f>IF(L16&lt;=$T$9,Q16,0)</f>
        <v>#REF!</v>
      </c>
      <c r="S16" s="484" t="e">
        <f>IF($T$9&gt;=L16,M16,0)</f>
        <v>#REF!</v>
      </c>
      <c r="T16" s="283"/>
      <c r="U16" s="283"/>
      <c r="V16" s="347" t="e">
        <f>+#REF!</f>
        <v>#REF!</v>
      </c>
      <c r="W16" s="255" t="e">
        <f>IF(P16=100%,2,0)</f>
        <v>#REF!</v>
      </c>
      <c r="X16" s="255">
        <f ca="1">IF(L16&lt;$Z$3,0,1)</f>
        <v>0</v>
      </c>
      <c r="Y16" s="73" t="e">
        <f ca="1">IF(W16+X16&gt;1,"CUMPLIDA",IF(X16=1,"EN TERMINO","VENCIDA"))</f>
        <v>#REF!</v>
      </c>
      <c r="AA16" s="926"/>
    </row>
    <row r="17" spans="1:27" s="350" customFormat="1" ht="16.5" thickBot="1" x14ac:dyDescent="0.3">
      <c r="A17" s="474" t="s">
        <v>475</v>
      </c>
      <c r="B17" s="475"/>
      <c r="C17" s="475"/>
      <c r="D17" s="475"/>
      <c r="E17" s="475"/>
      <c r="F17" s="475"/>
      <c r="G17" s="475"/>
      <c r="H17" s="475"/>
      <c r="I17" s="475"/>
      <c r="J17" s="475"/>
      <c r="K17" s="475"/>
      <c r="L17" s="475"/>
      <c r="M17" s="475"/>
      <c r="N17" s="475"/>
      <c r="O17" s="475"/>
      <c r="P17" s="475"/>
      <c r="Q17" s="475"/>
      <c r="R17" s="475"/>
      <c r="S17" s="475"/>
      <c r="T17" s="472"/>
      <c r="U17" s="472"/>
      <c r="V17" s="473" t="e">
        <f>+#REF!</f>
        <v>#REF!</v>
      </c>
      <c r="Y17" s="351"/>
      <c r="AA17" s="393"/>
    </row>
    <row r="18" spans="1:27" s="352" customFormat="1" ht="409.6" thickBot="1" x14ac:dyDescent="0.3">
      <c r="A18" s="361">
        <v>1</v>
      </c>
      <c r="B18" s="362"/>
      <c r="C18" s="363" t="s">
        <v>476</v>
      </c>
      <c r="D18" s="364" t="s">
        <v>477</v>
      </c>
      <c r="E18" s="364" t="s">
        <v>478</v>
      </c>
      <c r="F18" s="365" t="s">
        <v>479</v>
      </c>
      <c r="G18" s="366" t="s">
        <v>480</v>
      </c>
      <c r="H18" s="366" t="s">
        <v>481</v>
      </c>
      <c r="I18" s="367" t="s">
        <v>84</v>
      </c>
      <c r="J18" s="367">
        <v>1</v>
      </c>
      <c r="K18" s="368">
        <v>40848</v>
      </c>
      <c r="L18" s="368">
        <v>40998</v>
      </c>
      <c r="M18" s="81">
        <f>(L18-K18)/7</f>
        <v>21.428571428571427</v>
      </c>
      <c r="N18" s="126" t="s">
        <v>231</v>
      </c>
      <c r="O18" s="129" t="e">
        <f>+#REF!</f>
        <v>#REF!</v>
      </c>
      <c r="P18" s="265" t="e">
        <f>IF(O18/J18&gt;1,1,+O18/J18)</f>
        <v>#REF!</v>
      </c>
      <c r="Q18" s="81" t="e">
        <f>+M18*P18</f>
        <v>#REF!</v>
      </c>
      <c r="R18" s="81" t="e">
        <f>IF(L18&lt;=$T$9,Q18,0)</f>
        <v>#REF!</v>
      </c>
      <c r="S18" s="81" t="e">
        <f>IF($T$9&gt;=L18,M18,0)</f>
        <v>#REF!</v>
      </c>
      <c r="T18" s="266"/>
      <c r="U18" s="266"/>
      <c r="V18" s="346" t="e">
        <f>+#REF!</f>
        <v>#REF!</v>
      </c>
      <c r="W18" s="285" t="e">
        <f>IF(P18=100%,2,0)</f>
        <v>#REF!</v>
      </c>
      <c r="X18" s="285">
        <f ca="1">IF(L18&lt;$Z$3,0,1)</f>
        <v>0</v>
      </c>
      <c r="Y18" s="86" t="e">
        <f ca="1">IF(W18+X18&gt;1,"CUMPLIDA",IF(X18=1,"EN TERMINO","VENCIDA"))</f>
        <v>#REF!</v>
      </c>
      <c r="AA18" s="394" t="s">
        <v>509</v>
      </c>
    </row>
    <row r="19" spans="1:27" s="352" customFormat="1" ht="216.75" thickBot="1" x14ac:dyDescent="0.3">
      <c r="A19" s="361">
        <v>2</v>
      </c>
      <c r="B19" s="362"/>
      <c r="C19" s="363" t="s">
        <v>482</v>
      </c>
      <c r="D19" s="364" t="s">
        <v>483</v>
      </c>
      <c r="E19" s="364" t="s">
        <v>484</v>
      </c>
      <c r="F19" s="365" t="s">
        <v>485</v>
      </c>
      <c r="G19" s="365" t="s">
        <v>486</v>
      </c>
      <c r="H19" s="366" t="s">
        <v>487</v>
      </c>
      <c r="I19" s="367" t="s">
        <v>84</v>
      </c>
      <c r="J19" s="367">
        <v>1</v>
      </c>
      <c r="K19" s="368">
        <v>40848</v>
      </c>
      <c r="L19" s="368">
        <v>40998</v>
      </c>
      <c r="M19" s="81">
        <f>(L19-K19)/7</f>
        <v>21.428571428571427</v>
      </c>
      <c r="N19" s="126" t="s">
        <v>231</v>
      </c>
      <c r="O19" s="129" t="e">
        <f>+#REF!</f>
        <v>#REF!</v>
      </c>
      <c r="P19" s="265" t="e">
        <f>IF(O19/J19&gt;1,1,+O19/J19)</f>
        <v>#REF!</v>
      </c>
      <c r="Q19" s="81" t="e">
        <f>+M19*P19</f>
        <v>#REF!</v>
      </c>
      <c r="R19" s="81" t="e">
        <f>IF(L19&lt;=$T$9,Q19,0)</f>
        <v>#REF!</v>
      </c>
      <c r="S19" s="81" t="e">
        <f>IF($T$9&gt;=L19,M19,0)</f>
        <v>#REF!</v>
      </c>
      <c r="T19" s="266"/>
      <c r="U19" s="266"/>
      <c r="V19" s="346" t="e">
        <f>+#REF!</f>
        <v>#REF!</v>
      </c>
      <c r="W19" s="285" t="e">
        <f>IF(P19=100%,2,0)</f>
        <v>#REF!</v>
      </c>
      <c r="X19" s="285">
        <f ca="1">IF(L19&lt;$Z$3,0,1)</f>
        <v>0</v>
      </c>
      <c r="Y19" s="86" t="e">
        <f ca="1">IF(W19+X19&gt;1,"CUMPLIDA",IF(X19=1,"EN TERMINO","VENCIDA"))</f>
        <v>#REF!</v>
      </c>
      <c r="AA19" s="394" t="s">
        <v>509</v>
      </c>
    </row>
    <row r="20" spans="1:27" s="352" customFormat="1" ht="257.25" thickBot="1" x14ac:dyDescent="0.3">
      <c r="A20" s="361">
        <v>12</v>
      </c>
      <c r="B20" s="362"/>
      <c r="C20" s="363" t="s">
        <v>490</v>
      </c>
      <c r="D20" s="364" t="s">
        <v>491</v>
      </c>
      <c r="E20" s="364" t="s">
        <v>492</v>
      </c>
      <c r="F20" s="365" t="s">
        <v>493</v>
      </c>
      <c r="G20" s="366" t="s">
        <v>489</v>
      </c>
      <c r="H20" s="366" t="s">
        <v>494</v>
      </c>
      <c r="I20" s="367" t="s">
        <v>135</v>
      </c>
      <c r="J20" s="367">
        <v>1</v>
      </c>
      <c r="K20" s="368">
        <v>40848</v>
      </c>
      <c r="L20" s="368">
        <v>40998</v>
      </c>
      <c r="M20" s="81">
        <f>(L20-K20)/7</f>
        <v>21.428571428571427</v>
      </c>
      <c r="N20" s="126" t="s">
        <v>231</v>
      </c>
      <c r="O20" s="129" t="e">
        <f>+#REF!</f>
        <v>#REF!</v>
      </c>
      <c r="P20" s="265" t="e">
        <f>IF(O20/J20&gt;1,1,+O20/J20)</f>
        <v>#REF!</v>
      </c>
      <c r="Q20" s="81" t="e">
        <f>+M20*P20</f>
        <v>#REF!</v>
      </c>
      <c r="R20" s="81" t="e">
        <f>IF(L20&lt;=$T$9,Q20,0)</f>
        <v>#REF!</v>
      </c>
      <c r="S20" s="81" t="e">
        <f>IF($T$9&gt;=L20,M20,0)</f>
        <v>#REF!</v>
      </c>
      <c r="T20" s="266"/>
      <c r="U20" s="266"/>
      <c r="V20" s="346" t="e">
        <f>+#REF!</f>
        <v>#REF!</v>
      </c>
      <c r="W20" s="285" t="e">
        <f>IF(P20=100%,2,0)</f>
        <v>#REF!</v>
      </c>
      <c r="X20" s="285">
        <f ca="1">IF(L20&lt;$Z$3,0,1)</f>
        <v>0</v>
      </c>
      <c r="Y20" s="86" t="e">
        <f ca="1">IF(W20+X20&gt;1,"CUMPLIDA",IF(X20=1,"EN TERMINO","VENCIDA"))</f>
        <v>#REF!</v>
      </c>
      <c r="AA20" s="394" t="s">
        <v>509</v>
      </c>
    </row>
    <row r="21" spans="1:27" s="352" customFormat="1" ht="203.25" thickBot="1" x14ac:dyDescent="0.3">
      <c r="A21" s="361">
        <v>13</v>
      </c>
      <c r="B21" s="362"/>
      <c r="C21" s="363" t="s">
        <v>495</v>
      </c>
      <c r="D21" s="364" t="s">
        <v>496</v>
      </c>
      <c r="E21" s="364" t="s">
        <v>497</v>
      </c>
      <c r="F21" s="365" t="s">
        <v>498</v>
      </c>
      <c r="G21" s="366" t="s">
        <v>488</v>
      </c>
      <c r="H21" s="366" t="s">
        <v>499</v>
      </c>
      <c r="I21" s="367" t="s">
        <v>135</v>
      </c>
      <c r="J21" s="367">
        <v>1</v>
      </c>
      <c r="K21" s="368">
        <v>40848</v>
      </c>
      <c r="L21" s="368">
        <v>40998</v>
      </c>
      <c r="M21" s="81">
        <f>(L21-K21)/7</f>
        <v>21.428571428571427</v>
      </c>
      <c r="N21" s="126" t="s">
        <v>231</v>
      </c>
      <c r="O21" s="129" t="e">
        <f>+#REF!</f>
        <v>#REF!</v>
      </c>
      <c r="P21" s="265" t="e">
        <f>IF(O21/J21&gt;1,1,+O21/J21)</f>
        <v>#REF!</v>
      </c>
      <c r="Q21" s="81" t="e">
        <f>+M21*P21</f>
        <v>#REF!</v>
      </c>
      <c r="R21" s="81" t="e">
        <f>IF(L21&lt;=$T$9,Q21,0)</f>
        <v>#REF!</v>
      </c>
      <c r="S21" s="81" t="e">
        <f>IF($T$9&gt;=L21,M21,0)</f>
        <v>#REF!</v>
      </c>
      <c r="T21" s="266"/>
      <c r="U21" s="266"/>
      <c r="V21" s="346" t="e">
        <f>+#REF!</f>
        <v>#REF!</v>
      </c>
      <c r="W21" s="285" t="e">
        <f>IF(P21=100%,2,0)</f>
        <v>#REF!</v>
      </c>
      <c r="X21" s="285">
        <f ca="1">IF(L21&lt;$Z$3,0,1)</f>
        <v>0</v>
      </c>
      <c r="Y21" s="86" t="e">
        <f ca="1">IF(W21+X21&gt;1,"CUMPLIDA",IF(X21=1,"EN TERMINO","VENCIDA"))</f>
        <v>#REF!</v>
      </c>
      <c r="AA21" s="394" t="s">
        <v>509</v>
      </c>
    </row>
    <row r="22" spans="1:27" ht="16.5" thickBot="1" x14ac:dyDescent="0.25">
      <c r="A22" s="972" t="s">
        <v>690</v>
      </c>
      <c r="B22" s="973"/>
      <c r="C22" s="973"/>
      <c r="D22" s="973"/>
      <c r="E22" s="973"/>
      <c r="F22" s="973"/>
      <c r="G22" s="973"/>
      <c r="H22" s="973"/>
      <c r="I22" s="973"/>
      <c r="J22" s="973"/>
      <c r="K22" s="973"/>
      <c r="L22" s="973"/>
      <c r="M22" s="973"/>
      <c r="N22" s="973"/>
      <c r="O22" s="973"/>
      <c r="P22" s="973"/>
      <c r="Q22" s="973"/>
      <c r="R22" s="973"/>
      <c r="S22" s="973"/>
      <c r="T22" s="973"/>
      <c r="U22" s="973"/>
      <c r="V22" s="974"/>
      <c r="W22" s="350"/>
      <c r="X22" s="350"/>
      <c r="Y22" s="350"/>
      <c r="Z22" s="350"/>
      <c r="AA22" s="393"/>
    </row>
    <row r="23" spans="1:27" ht="409.6" thickBot="1" x14ac:dyDescent="0.25">
      <c r="A23" s="361">
        <v>1</v>
      </c>
      <c r="B23" s="362"/>
      <c r="C23" s="523" t="s">
        <v>544</v>
      </c>
      <c r="D23" s="364" t="s">
        <v>545</v>
      </c>
      <c r="E23" s="364" t="s">
        <v>546</v>
      </c>
      <c r="F23" s="366" t="s">
        <v>547</v>
      </c>
      <c r="G23" s="366" t="s">
        <v>548</v>
      </c>
      <c r="H23" s="524" t="s">
        <v>549</v>
      </c>
      <c r="I23" s="367" t="s">
        <v>550</v>
      </c>
      <c r="J23" s="367">
        <v>3</v>
      </c>
      <c r="K23" s="525">
        <v>41061</v>
      </c>
      <c r="L23" s="368">
        <v>41274</v>
      </c>
      <c r="M23" s="81">
        <f>(L23-K23)/7</f>
        <v>30.428571428571427</v>
      </c>
      <c r="N23" s="126" t="s">
        <v>551</v>
      </c>
      <c r="O23" s="526" t="e">
        <f>+#REF!</f>
        <v>#REF!</v>
      </c>
      <c r="P23" s="527" t="e">
        <f>IF(O23/J23&gt;1,1,+O23/J23)</f>
        <v>#REF!</v>
      </c>
      <c r="Q23" s="528" t="e">
        <f>+M23*P23</f>
        <v>#REF!</v>
      </c>
      <c r="R23" s="528" t="e">
        <f>IF(L23&lt;=$T$9,Q23,0)</f>
        <v>#REF!</v>
      </c>
      <c r="S23" s="528" t="e">
        <f>IF($T$9&gt;=L23,M23,0)</f>
        <v>#REF!</v>
      </c>
      <c r="T23" s="529"/>
      <c r="U23" s="529"/>
      <c r="V23" s="559" t="e">
        <f>+#REF!</f>
        <v>#REF!</v>
      </c>
      <c r="W23" s="207" t="e">
        <f t="shared" ref="W23:W63" si="0">IF(P23=100%,2,0)</f>
        <v>#REF!</v>
      </c>
      <c r="X23" s="207">
        <f t="shared" ref="X23:X63" ca="1" si="1">IF(L23&lt;$Z$3,0,1)</f>
        <v>0</v>
      </c>
      <c r="Y23" s="86" t="e">
        <f t="shared" ref="Y23:Y63" ca="1" si="2">IF(W23+X23&gt;1,"CUMPLIDA",IF(X23=1,"EN TERMINO","VENCIDA"))</f>
        <v>#REF!</v>
      </c>
      <c r="Z23" s="350"/>
      <c r="AA23" s="393"/>
    </row>
    <row r="24" spans="1:27" ht="324.75" thickBot="1" x14ac:dyDescent="0.25">
      <c r="A24" s="361">
        <v>2</v>
      </c>
      <c r="B24" s="362"/>
      <c r="C24" s="523" t="s">
        <v>552</v>
      </c>
      <c r="D24" s="364" t="s">
        <v>553</v>
      </c>
      <c r="E24" s="364" t="s">
        <v>554</v>
      </c>
      <c r="F24" s="365" t="s">
        <v>555</v>
      </c>
      <c r="G24" s="366" t="s">
        <v>556</v>
      </c>
      <c r="H24" s="366" t="s">
        <v>557</v>
      </c>
      <c r="I24" s="367" t="s">
        <v>293</v>
      </c>
      <c r="J24" s="367">
        <v>1</v>
      </c>
      <c r="K24" s="525">
        <v>41061</v>
      </c>
      <c r="L24" s="368">
        <v>41274</v>
      </c>
      <c r="M24" s="81">
        <f t="shared" ref="M24:M39" si="3">(L24-K24)/7</f>
        <v>30.428571428571427</v>
      </c>
      <c r="N24" s="126" t="s">
        <v>551</v>
      </c>
      <c r="O24" s="526" t="e">
        <f>+#REF!</f>
        <v>#REF!</v>
      </c>
      <c r="P24" s="527" t="e">
        <f t="shared" ref="P24:P62" si="4">IF(O24/J24&gt;1,1,+O24/J24)</f>
        <v>#REF!</v>
      </c>
      <c r="Q24" s="528" t="e">
        <f t="shared" ref="Q24:Q63" si="5">+M24*P24</f>
        <v>#REF!</v>
      </c>
      <c r="R24" s="528" t="e">
        <f t="shared" ref="R24:R63" si="6">IF(L24&lt;=$T$9,Q24,0)</f>
        <v>#REF!</v>
      </c>
      <c r="S24" s="528" t="e">
        <f t="shared" ref="S24:S63" si="7">IF($T$9&gt;=L24,M24,0)</f>
        <v>#REF!</v>
      </c>
      <c r="T24" s="529"/>
      <c r="U24" s="529"/>
      <c r="V24" s="559" t="e">
        <f>+#REF!</f>
        <v>#REF!</v>
      </c>
      <c r="W24" s="207" t="e">
        <f t="shared" si="0"/>
        <v>#REF!</v>
      </c>
      <c r="X24" s="207">
        <f t="shared" ca="1" si="1"/>
        <v>0</v>
      </c>
      <c r="Y24" s="86" t="e">
        <f t="shared" ca="1" si="2"/>
        <v>#REF!</v>
      </c>
      <c r="Z24" s="350"/>
      <c r="AA24" s="393"/>
    </row>
    <row r="25" spans="1:27" ht="257.25" thickBot="1" x14ac:dyDescent="0.25">
      <c r="A25" s="361">
        <v>3</v>
      </c>
      <c r="B25" s="362"/>
      <c r="C25" s="523" t="s">
        <v>558</v>
      </c>
      <c r="D25" s="364" t="s">
        <v>559</v>
      </c>
      <c r="E25" s="364" t="s">
        <v>560</v>
      </c>
      <c r="F25" s="366" t="s">
        <v>561</v>
      </c>
      <c r="G25" s="366" t="s">
        <v>562</v>
      </c>
      <c r="H25" s="366" t="s">
        <v>563</v>
      </c>
      <c r="I25" s="367" t="s">
        <v>564</v>
      </c>
      <c r="J25" s="530">
        <v>1</v>
      </c>
      <c r="K25" s="525">
        <v>41061</v>
      </c>
      <c r="L25" s="368">
        <v>41274</v>
      </c>
      <c r="M25" s="81">
        <f t="shared" si="3"/>
        <v>30.428571428571427</v>
      </c>
      <c r="N25" s="126" t="s">
        <v>551</v>
      </c>
      <c r="O25" s="526" t="e">
        <f>+#REF!</f>
        <v>#REF!</v>
      </c>
      <c r="P25" s="527" t="e">
        <f t="shared" si="4"/>
        <v>#REF!</v>
      </c>
      <c r="Q25" s="528" t="e">
        <f t="shared" si="5"/>
        <v>#REF!</v>
      </c>
      <c r="R25" s="528" t="e">
        <f t="shared" si="6"/>
        <v>#REF!</v>
      </c>
      <c r="S25" s="528" t="e">
        <f t="shared" si="7"/>
        <v>#REF!</v>
      </c>
      <c r="T25" s="529"/>
      <c r="U25" s="529"/>
      <c r="V25" s="559" t="e">
        <f>+#REF!</f>
        <v>#REF!</v>
      </c>
      <c r="W25" s="207" t="e">
        <f t="shared" si="0"/>
        <v>#REF!</v>
      </c>
      <c r="X25" s="207">
        <f t="shared" ca="1" si="1"/>
        <v>0</v>
      </c>
      <c r="Y25" s="86" t="e">
        <f t="shared" ca="1" si="2"/>
        <v>#REF!</v>
      </c>
      <c r="Z25" s="350"/>
      <c r="AA25" s="393"/>
    </row>
    <row r="26" spans="1:27" ht="159" thickBot="1" x14ac:dyDescent="0.25">
      <c r="A26" s="361">
        <v>4</v>
      </c>
      <c r="B26" s="362"/>
      <c r="C26" s="523" t="s">
        <v>565</v>
      </c>
      <c r="D26" s="364" t="s">
        <v>566</v>
      </c>
      <c r="E26" s="364" t="s">
        <v>567</v>
      </c>
      <c r="F26" s="365" t="s">
        <v>568</v>
      </c>
      <c r="G26" s="366" t="s">
        <v>569</v>
      </c>
      <c r="H26" s="366" t="s">
        <v>570</v>
      </c>
      <c r="I26" s="367" t="s">
        <v>571</v>
      </c>
      <c r="J26" s="367">
        <v>2</v>
      </c>
      <c r="K26" s="525">
        <v>41061</v>
      </c>
      <c r="L26" s="368">
        <v>41274</v>
      </c>
      <c r="M26" s="81">
        <f t="shared" si="3"/>
        <v>30.428571428571427</v>
      </c>
      <c r="N26" s="126" t="s">
        <v>551</v>
      </c>
      <c r="O26" s="526" t="e">
        <f>+#REF!</f>
        <v>#REF!</v>
      </c>
      <c r="P26" s="527" t="e">
        <f t="shared" si="4"/>
        <v>#REF!</v>
      </c>
      <c r="Q26" s="528" t="e">
        <f t="shared" si="5"/>
        <v>#REF!</v>
      </c>
      <c r="R26" s="528" t="e">
        <f t="shared" si="6"/>
        <v>#REF!</v>
      </c>
      <c r="S26" s="528" t="e">
        <f t="shared" si="7"/>
        <v>#REF!</v>
      </c>
      <c r="T26" s="529"/>
      <c r="U26" s="529"/>
      <c r="V26" s="559" t="e">
        <f>+#REF!</f>
        <v>#REF!</v>
      </c>
      <c r="W26" s="207" t="e">
        <f t="shared" si="0"/>
        <v>#REF!</v>
      </c>
      <c r="X26" s="207">
        <f t="shared" ca="1" si="1"/>
        <v>0</v>
      </c>
      <c r="Y26" s="86" t="e">
        <f t="shared" ca="1" si="2"/>
        <v>#REF!</v>
      </c>
      <c r="Z26" s="350"/>
      <c r="AA26" s="393"/>
    </row>
    <row r="27" spans="1:27" ht="159" thickBot="1" x14ac:dyDescent="0.25">
      <c r="A27" s="361">
        <v>5</v>
      </c>
      <c r="B27" s="362"/>
      <c r="C27" s="523" t="s">
        <v>572</v>
      </c>
      <c r="D27" s="364" t="s">
        <v>573</v>
      </c>
      <c r="E27" s="364" t="s">
        <v>574</v>
      </c>
      <c r="F27" s="365" t="s">
        <v>575</v>
      </c>
      <c r="G27" s="366" t="s">
        <v>576</v>
      </c>
      <c r="H27" s="366" t="s">
        <v>577</v>
      </c>
      <c r="I27" s="367" t="s">
        <v>578</v>
      </c>
      <c r="J27" s="367">
        <v>1</v>
      </c>
      <c r="K27" s="525">
        <v>41061</v>
      </c>
      <c r="L27" s="368">
        <v>41274</v>
      </c>
      <c r="M27" s="81">
        <f t="shared" si="3"/>
        <v>30.428571428571427</v>
      </c>
      <c r="N27" s="126" t="s">
        <v>551</v>
      </c>
      <c r="O27" s="526" t="e">
        <f>+#REF!</f>
        <v>#REF!</v>
      </c>
      <c r="P27" s="527" t="e">
        <f t="shared" si="4"/>
        <v>#REF!</v>
      </c>
      <c r="Q27" s="528" t="e">
        <f t="shared" si="5"/>
        <v>#REF!</v>
      </c>
      <c r="R27" s="528" t="e">
        <f t="shared" si="6"/>
        <v>#REF!</v>
      </c>
      <c r="S27" s="528" t="e">
        <f t="shared" si="7"/>
        <v>#REF!</v>
      </c>
      <c r="T27" s="529"/>
      <c r="U27" s="529"/>
      <c r="V27" s="559" t="e">
        <f>+#REF!</f>
        <v>#REF!</v>
      </c>
      <c r="W27" s="207" t="e">
        <f t="shared" si="0"/>
        <v>#REF!</v>
      </c>
      <c r="X27" s="207">
        <f t="shared" ca="1" si="1"/>
        <v>0</v>
      </c>
      <c r="Y27" s="86" t="e">
        <f t="shared" ca="1" si="2"/>
        <v>#REF!</v>
      </c>
      <c r="Z27" s="350"/>
      <c r="AA27" s="393"/>
    </row>
    <row r="28" spans="1:27" ht="258.75" thickBot="1" x14ac:dyDescent="0.25">
      <c r="A28" s="361">
        <v>6</v>
      </c>
      <c r="B28" s="362"/>
      <c r="C28" s="523" t="s">
        <v>579</v>
      </c>
      <c r="D28" s="364" t="s">
        <v>580</v>
      </c>
      <c r="E28" s="364" t="s">
        <v>581</v>
      </c>
      <c r="F28" s="365" t="s">
        <v>582</v>
      </c>
      <c r="G28" s="366" t="s">
        <v>583</v>
      </c>
      <c r="H28" s="366" t="s">
        <v>584</v>
      </c>
      <c r="I28" s="367" t="s">
        <v>585</v>
      </c>
      <c r="J28" s="367">
        <v>4</v>
      </c>
      <c r="K28" s="525">
        <v>41061</v>
      </c>
      <c r="L28" s="368">
        <v>41274</v>
      </c>
      <c r="M28" s="81">
        <f t="shared" si="3"/>
        <v>30.428571428571427</v>
      </c>
      <c r="N28" s="126" t="s">
        <v>551</v>
      </c>
      <c r="O28" s="526" t="e">
        <f>+#REF!</f>
        <v>#REF!</v>
      </c>
      <c r="P28" s="527" t="e">
        <f t="shared" si="4"/>
        <v>#REF!</v>
      </c>
      <c r="Q28" s="528" t="e">
        <f t="shared" si="5"/>
        <v>#REF!</v>
      </c>
      <c r="R28" s="528" t="e">
        <f t="shared" si="6"/>
        <v>#REF!</v>
      </c>
      <c r="S28" s="528" t="e">
        <f t="shared" si="7"/>
        <v>#REF!</v>
      </c>
      <c r="T28" s="529"/>
      <c r="U28" s="529"/>
      <c r="V28" s="559" t="e">
        <f>+#REF!</f>
        <v>#REF!</v>
      </c>
      <c r="W28" s="207" t="e">
        <f t="shared" si="0"/>
        <v>#REF!</v>
      </c>
      <c r="X28" s="207">
        <f t="shared" ca="1" si="1"/>
        <v>0</v>
      </c>
      <c r="Y28" s="86" t="e">
        <f t="shared" ca="1" si="2"/>
        <v>#REF!</v>
      </c>
      <c r="Z28" s="350"/>
      <c r="AA28" s="393"/>
    </row>
    <row r="29" spans="1:27" ht="201" thickBot="1" x14ac:dyDescent="0.25">
      <c r="A29" s="361">
        <v>7</v>
      </c>
      <c r="B29" s="362"/>
      <c r="C29" s="523" t="s">
        <v>586</v>
      </c>
      <c r="D29" s="364" t="s">
        <v>587</v>
      </c>
      <c r="E29" s="364" t="s">
        <v>588</v>
      </c>
      <c r="F29" s="365" t="s">
        <v>589</v>
      </c>
      <c r="G29" s="366" t="s">
        <v>590</v>
      </c>
      <c r="H29" s="366" t="s">
        <v>591</v>
      </c>
      <c r="I29" s="367" t="s">
        <v>592</v>
      </c>
      <c r="J29" s="367">
        <v>1</v>
      </c>
      <c r="K29" s="525">
        <v>41061</v>
      </c>
      <c r="L29" s="368">
        <v>41274</v>
      </c>
      <c r="M29" s="81">
        <f t="shared" si="3"/>
        <v>30.428571428571427</v>
      </c>
      <c r="N29" s="126" t="s">
        <v>551</v>
      </c>
      <c r="O29" s="526" t="e">
        <f>+#REF!</f>
        <v>#REF!</v>
      </c>
      <c r="P29" s="527" t="e">
        <f t="shared" si="4"/>
        <v>#REF!</v>
      </c>
      <c r="Q29" s="528" t="e">
        <f t="shared" si="5"/>
        <v>#REF!</v>
      </c>
      <c r="R29" s="528" t="e">
        <f t="shared" si="6"/>
        <v>#REF!</v>
      </c>
      <c r="S29" s="528" t="e">
        <f t="shared" si="7"/>
        <v>#REF!</v>
      </c>
      <c r="T29" s="529"/>
      <c r="U29" s="529"/>
      <c r="V29" s="559" t="e">
        <f>+#REF!</f>
        <v>#REF!</v>
      </c>
      <c r="W29" s="207" t="e">
        <f t="shared" si="0"/>
        <v>#REF!</v>
      </c>
      <c r="X29" s="207">
        <f t="shared" ca="1" si="1"/>
        <v>0</v>
      </c>
      <c r="Y29" s="86" t="e">
        <f t="shared" ca="1" si="2"/>
        <v>#REF!</v>
      </c>
      <c r="Z29" s="350"/>
      <c r="AA29" s="393"/>
    </row>
    <row r="30" spans="1:27" ht="172.5" thickBot="1" x14ac:dyDescent="0.25">
      <c r="A30" s="531">
        <v>8</v>
      </c>
      <c r="B30" s="532"/>
      <c r="C30" s="533" t="s">
        <v>593</v>
      </c>
      <c r="D30" s="534" t="s">
        <v>594</v>
      </c>
      <c r="E30" s="534" t="s">
        <v>595</v>
      </c>
      <c r="F30" s="379" t="s">
        <v>596</v>
      </c>
      <c r="G30" s="380" t="s">
        <v>597</v>
      </c>
      <c r="H30" s="380" t="s">
        <v>598</v>
      </c>
      <c r="I30" s="381" t="s">
        <v>599</v>
      </c>
      <c r="J30" s="381">
        <v>1</v>
      </c>
      <c r="K30" s="535">
        <v>41061</v>
      </c>
      <c r="L30" s="536">
        <v>41274</v>
      </c>
      <c r="M30" s="390">
        <f t="shared" si="3"/>
        <v>30.428571428571427</v>
      </c>
      <c r="N30" s="509" t="s">
        <v>551</v>
      </c>
      <c r="O30" s="537" t="e">
        <f>+#REF!</f>
        <v>#REF!</v>
      </c>
      <c r="P30" s="538" t="e">
        <f t="shared" si="4"/>
        <v>#REF!</v>
      </c>
      <c r="Q30" s="539" t="e">
        <f t="shared" si="5"/>
        <v>#REF!</v>
      </c>
      <c r="R30" s="539" t="e">
        <f t="shared" si="6"/>
        <v>#REF!</v>
      </c>
      <c r="S30" s="539" t="e">
        <f t="shared" si="7"/>
        <v>#REF!</v>
      </c>
      <c r="T30" s="540"/>
      <c r="U30" s="540"/>
      <c r="V30" s="560" t="e">
        <f>+#REF!</f>
        <v>#REF!</v>
      </c>
      <c r="W30" s="163" t="e">
        <f t="shared" si="0"/>
        <v>#REF!</v>
      </c>
      <c r="X30" s="163">
        <f t="shared" ca="1" si="1"/>
        <v>0</v>
      </c>
      <c r="Y30" s="252" t="e">
        <f t="shared" ca="1" si="2"/>
        <v>#REF!</v>
      </c>
      <c r="Z30" s="350"/>
      <c r="AA30" s="393"/>
    </row>
    <row r="31" spans="1:27" ht="135.75" thickBot="1" x14ac:dyDescent="0.25">
      <c r="A31" s="960">
        <v>9</v>
      </c>
      <c r="B31" s="962"/>
      <c r="C31" s="964" t="s">
        <v>600</v>
      </c>
      <c r="D31" s="966" t="s">
        <v>601</v>
      </c>
      <c r="E31" s="966" t="s">
        <v>602</v>
      </c>
      <c r="F31" s="369" t="s">
        <v>603</v>
      </c>
      <c r="G31" s="370" t="s">
        <v>604</v>
      </c>
      <c r="H31" s="370" t="s">
        <v>605</v>
      </c>
      <c r="I31" s="371" t="s">
        <v>606</v>
      </c>
      <c r="J31" s="371">
        <v>1</v>
      </c>
      <c r="K31" s="541">
        <v>41061</v>
      </c>
      <c r="L31" s="541">
        <v>41274</v>
      </c>
      <c r="M31" s="58">
        <f t="shared" si="3"/>
        <v>30.428571428571427</v>
      </c>
      <c r="N31" s="500" t="s">
        <v>551</v>
      </c>
      <c r="O31" s="542" t="e">
        <f>+#REF!</f>
        <v>#REF!</v>
      </c>
      <c r="P31" s="543" t="e">
        <f t="shared" si="4"/>
        <v>#REF!</v>
      </c>
      <c r="Q31" s="544" t="e">
        <f t="shared" si="5"/>
        <v>#REF!</v>
      </c>
      <c r="R31" s="544" t="e">
        <f t="shared" si="6"/>
        <v>#REF!</v>
      </c>
      <c r="S31" s="544" t="e">
        <f t="shared" si="7"/>
        <v>#REF!</v>
      </c>
      <c r="T31" s="545"/>
      <c r="U31" s="545"/>
      <c r="V31" s="561" t="e">
        <f>+#REF!</f>
        <v>#REF!</v>
      </c>
      <c r="W31" s="253" t="e">
        <f t="shared" si="0"/>
        <v>#REF!</v>
      </c>
      <c r="X31" s="253">
        <f t="shared" ca="1" si="1"/>
        <v>0</v>
      </c>
      <c r="Y31" s="63" t="e">
        <f t="shared" ca="1" si="2"/>
        <v>#REF!</v>
      </c>
      <c r="Z31" s="350"/>
      <c r="AA31" s="393"/>
    </row>
    <row r="32" spans="1:27" ht="92.25" customHeight="1" thickBot="1" x14ac:dyDescent="0.25">
      <c r="A32" s="968"/>
      <c r="B32" s="969"/>
      <c r="C32" s="970"/>
      <c r="D32" s="971"/>
      <c r="E32" s="971"/>
      <c r="F32" s="551" t="s">
        <v>607</v>
      </c>
      <c r="G32" s="521" t="s">
        <v>608</v>
      </c>
      <c r="H32" s="521" t="s">
        <v>609</v>
      </c>
      <c r="I32" s="522" t="s">
        <v>501</v>
      </c>
      <c r="J32" s="522">
        <v>1</v>
      </c>
      <c r="K32" s="552">
        <v>41061</v>
      </c>
      <c r="L32" s="552">
        <v>41274</v>
      </c>
      <c r="M32" s="553">
        <f t="shared" si="3"/>
        <v>30.428571428571427</v>
      </c>
      <c r="N32" s="514" t="s">
        <v>551</v>
      </c>
      <c r="O32" s="554" t="e">
        <f>+#REF!</f>
        <v>#REF!</v>
      </c>
      <c r="P32" s="555" t="e">
        <f t="shared" si="4"/>
        <v>#REF!</v>
      </c>
      <c r="Q32" s="556" t="e">
        <f t="shared" si="5"/>
        <v>#REF!</v>
      </c>
      <c r="R32" s="556" t="e">
        <f t="shared" si="6"/>
        <v>#REF!</v>
      </c>
      <c r="S32" s="556" t="e">
        <f t="shared" si="7"/>
        <v>#REF!</v>
      </c>
      <c r="T32" s="557"/>
      <c r="U32" s="557"/>
      <c r="V32" s="562" t="e">
        <f>+#REF!</f>
        <v>#REF!</v>
      </c>
      <c r="W32" s="558" t="e">
        <f t="shared" si="0"/>
        <v>#REF!</v>
      </c>
      <c r="X32" s="558">
        <f t="shared" ca="1" si="1"/>
        <v>0</v>
      </c>
      <c r="Y32" s="506" t="e">
        <f t="shared" ca="1" si="2"/>
        <v>#REF!</v>
      </c>
      <c r="Z32" s="350"/>
      <c r="AA32" s="393"/>
    </row>
    <row r="33" spans="1:27" ht="95.25" thickBot="1" x14ac:dyDescent="0.25">
      <c r="A33" s="960">
        <v>10</v>
      </c>
      <c r="B33" s="962"/>
      <c r="C33" s="964" t="s">
        <v>610</v>
      </c>
      <c r="D33" s="966" t="s">
        <v>611</v>
      </c>
      <c r="E33" s="966" t="s">
        <v>612</v>
      </c>
      <c r="F33" s="369" t="s">
        <v>613</v>
      </c>
      <c r="G33" s="370" t="s">
        <v>614</v>
      </c>
      <c r="H33" s="370" t="s">
        <v>615</v>
      </c>
      <c r="I33" s="371" t="s">
        <v>616</v>
      </c>
      <c r="J33" s="371">
        <v>1</v>
      </c>
      <c r="K33" s="541">
        <v>41061</v>
      </c>
      <c r="L33" s="541">
        <v>41274</v>
      </c>
      <c r="M33" s="58">
        <f t="shared" si="3"/>
        <v>30.428571428571427</v>
      </c>
      <c r="N33" s="500" t="s">
        <v>551</v>
      </c>
      <c r="O33" s="542" t="e">
        <f>+#REF!</f>
        <v>#REF!</v>
      </c>
      <c r="P33" s="543" t="e">
        <f t="shared" si="4"/>
        <v>#REF!</v>
      </c>
      <c r="Q33" s="544" t="e">
        <f t="shared" si="5"/>
        <v>#REF!</v>
      </c>
      <c r="R33" s="544" t="e">
        <f t="shared" si="6"/>
        <v>#REF!</v>
      </c>
      <c r="S33" s="544" t="e">
        <f t="shared" si="7"/>
        <v>#REF!</v>
      </c>
      <c r="T33" s="545"/>
      <c r="U33" s="545"/>
      <c r="V33" s="561" t="e">
        <f>+#REF!</f>
        <v>#REF!</v>
      </c>
      <c r="W33" s="253" t="e">
        <f t="shared" si="0"/>
        <v>#REF!</v>
      </c>
      <c r="X33" s="253">
        <f t="shared" ca="1" si="1"/>
        <v>0</v>
      </c>
      <c r="Y33" s="63" t="e">
        <f t="shared" ca="1" si="2"/>
        <v>#REF!</v>
      </c>
      <c r="Z33" s="350"/>
      <c r="AA33" s="393"/>
    </row>
    <row r="34" spans="1:27" ht="95.25" thickBot="1" x14ac:dyDescent="0.25">
      <c r="A34" s="961"/>
      <c r="B34" s="963"/>
      <c r="C34" s="965"/>
      <c r="D34" s="967"/>
      <c r="E34" s="967"/>
      <c r="F34" s="372" t="s">
        <v>617</v>
      </c>
      <c r="G34" s="373" t="s">
        <v>614</v>
      </c>
      <c r="H34" s="373" t="s">
        <v>618</v>
      </c>
      <c r="I34" s="374" t="s">
        <v>618</v>
      </c>
      <c r="J34" s="374">
        <v>1</v>
      </c>
      <c r="K34" s="546">
        <v>41061</v>
      </c>
      <c r="L34" s="546">
        <v>41274</v>
      </c>
      <c r="M34" s="505">
        <f t="shared" si="3"/>
        <v>30.428571428571427</v>
      </c>
      <c r="N34" s="501" t="s">
        <v>551</v>
      </c>
      <c r="O34" s="547" t="e">
        <f>+#REF!</f>
        <v>#REF!</v>
      </c>
      <c r="P34" s="548" t="e">
        <f t="shared" si="4"/>
        <v>#REF!</v>
      </c>
      <c r="Q34" s="549" t="e">
        <f t="shared" si="5"/>
        <v>#REF!</v>
      </c>
      <c r="R34" s="549" t="e">
        <f t="shared" si="6"/>
        <v>#REF!</v>
      </c>
      <c r="S34" s="549" t="e">
        <f t="shared" si="7"/>
        <v>#REF!</v>
      </c>
      <c r="T34" s="550"/>
      <c r="U34" s="550"/>
      <c r="V34" s="563" t="e">
        <f>+#REF!</f>
        <v>#REF!</v>
      </c>
      <c r="W34" s="255" t="e">
        <f t="shared" si="0"/>
        <v>#REF!</v>
      </c>
      <c r="X34" s="255">
        <f t="shared" ca="1" si="1"/>
        <v>0</v>
      </c>
      <c r="Y34" s="73" t="e">
        <f t="shared" ca="1" si="2"/>
        <v>#REF!</v>
      </c>
      <c r="Z34" s="350"/>
      <c r="AA34" s="393"/>
    </row>
    <row r="35" spans="1:27" ht="216" thickBot="1" x14ac:dyDescent="0.25">
      <c r="A35" s="361">
        <v>11</v>
      </c>
      <c r="B35" s="362"/>
      <c r="C35" s="523" t="s">
        <v>619</v>
      </c>
      <c r="D35" s="364" t="s">
        <v>620</v>
      </c>
      <c r="E35" s="364" t="s">
        <v>621</v>
      </c>
      <c r="F35" s="365" t="s">
        <v>622</v>
      </c>
      <c r="G35" s="366" t="s">
        <v>623</v>
      </c>
      <c r="H35" s="366" t="s">
        <v>605</v>
      </c>
      <c r="I35" s="367" t="s">
        <v>606</v>
      </c>
      <c r="J35" s="367">
        <v>1</v>
      </c>
      <c r="K35" s="525">
        <v>41061</v>
      </c>
      <c r="L35" s="368">
        <v>41274</v>
      </c>
      <c r="M35" s="81">
        <f t="shared" si="3"/>
        <v>30.428571428571427</v>
      </c>
      <c r="N35" s="126" t="s">
        <v>551</v>
      </c>
      <c r="O35" s="526" t="e">
        <f>+#REF!</f>
        <v>#REF!</v>
      </c>
      <c r="P35" s="527" t="e">
        <f t="shared" si="4"/>
        <v>#REF!</v>
      </c>
      <c r="Q35" s="528" t="e">
        <f t="shared" si="5"/>
        <v>#REF!</v>
      </c>
      <c r="R35" s="528" t="e">
        <f t="shared" si="6"/>
        <v>#REF!</v>
      </c>
      <c r="S35" s="528" t="e">
        <f t="shared" si="7"/>
        <v>#REF!</v>
      </c>
      <c r="T35" s="529"/>
      <c r="U35" s="529"/>
      <c r="V35" s="559" t="e">
        <f>+#REF!</f>
        <v>#REF!</v>
      </c>
      <c r="W35" s="207" t="e">
        <f t="shared" si="0"/>
        <v>#REF!</v>
      </c>
      <c r="X35" s="207">
        <f t="shared" ca="1" si="1"/>
        <v>0</v>
      </c>
      <c r="Y35" s="86" t="e">
        <f t="shared" ca="1" si="2"/>
        <v>#REF!</v>
      </c>
      <c r="Z35" s="350"/>
      <c r="AA35" s="393"/>
    </row>
    <row r="36" spans="1:27" ht="230.25" thickBot="1" x14ac:dyDescent="0.25">
      <c r="A36" s="531">
        <v>12</v>
      </c>
      <c r="B36" s="532"/>
      <c r="C36" s="533" t="s">
        <v>624</v>
      </c>
      <c r="D36" s="534" t="s">
        <v>625</v>
      </c>
      <c r="E36" s="534" t="s">
        <v>626</v>
      </c>
      <c r="F36" s="379" t="s">
        <v>627</v>
      </c>
      <c r="G36" s="380" t="s">
        <v>628</v>
      </c>
      <c r="H36" s="380" t="s">
        <v>629</v>
      </c>
      <c r="I36" s="381" t="s">
        <v>501</v>
      </c>
      <c r="J36" s="381">
        <v>1</v>
      </c>
      <c r="K36" s="535">
        <v>41061</v>
      </c>
      <c r="L36" s="536">
        <v>41274</v>
      </c>
      <c r="M36" s="390">
        <f t="shared" si="3"/>
        <v>30.428571428571427</v>
      </c>
      <c r="N36" s="509" t="s">
        <v>551</v>
      </c>
      <c r="O36" s="537" t="e">
        <f>+#REF!</f>
        <v>#REF!</v>
      </c>
      <c r="P36" s="538" t="e">
        <f t="shared" si="4"/>
        <v>#REF!</v>
      </c>
      <c r="Q36" s="539" t="e">
        <f t="shared" si="5"/>
        <v>#REF!</v>
      </c>
      <c r="R36" s="539" t="e">
        <f t="shared" si="6"/>
        <v>#REF!</v>
      </c>
      <c r="S36" s="539" t="e">
        <f t="shared" si="7"/>
        <v>#REF!</v>
      </c>
      <c r="T36" s="540"/>
      <c r="U36" s="540"/>
      <c r="V36" s="560" t="e">
        <f>+#REF!</f>
        <v>#REF!</v>
      </c>
      <c r="W36" s="163" t="e">
        <f t="shared" si="0"/>
        <v>#REF!</v>
      </c>
      <c r="X36" s="163">
        <f t="shared" ca="1" si="1"/>
        <v>0</v>
      </c>
      <c r="Y36" s="252" t="e">
        <f t="shared" ca="1" si="2"/>
        <v>#REF!</v>
      </c>
      <c r="Z36" s="350"/>
      <c r="AA36" s="393"/>
    </row>
    <row r="37" spans="1:27" ht="138.75" customHeight="1" thickBot="1" x14ac:dyDescent="0.25">
      <c r="A37" s="960">
        <v>13</v>
      </c>
      <c r="B37" s="962"/>
      <c r="C37" s="964" t="s">
        <v>630</v>
      </c>
      <c r="D37" s="966" t="s">
        <v>631</v>
      </c>
      <c r="E37" s="966" t="s">
        <v>632</v>
      </c>
      <c r="F37" s="369" t="s">
        <v>633</v>
      </c>
      <c r="G37" s="370" t="s">
        <v>634</v>
      </c>
      <c r="H37" s="370" t="s">
        <v>635</v>
      </c>
      <c r="I37" s="371" t="s">
        <v>571</v>
      </c>
      <c r="J37" s="371">
        <v>14</v>
      </c>
      <c r="K37" s="541">
        <v>41061</v>
      </c>
      <c r="L37" s="541">
        <v>41274</v>
      </c>
      <c r="M37" s="58">
        <f t="shared" si="3"/>
        <v>30.428571428571427</v>
      </c>
      <c r="N37" s="500" t="s">
        <v>551</v>
      </c>
      <c r="O37" s="542" t="e">
        <f>+#REF!</f>
        <v>#REF!</v>
      </c>
      <c r="P37" s="543" t="e">
        <f t="shared" si="4"/>
        <v>#REF!</v>
      </c>
      <c r="Q37" s="544" t="e">
        <f t="shared" si="5"/>
        <v>#REF!</v>
      </c>
      <c r="R37" s="544" t="e">
        <f t="shared" si="6"/>
        <v>#REF!</v>
      </c>
      <c r="S37" s="544" t="e">
        <f t="shared" si="7"/>
        <v>#REF!</v>
      </c>
      <c r="T37" s="545"/>
      <c r="U37" s="545"/>
      <c r="V37" s="561" t="e">
        <f>+#REF!</f>
        <v>#REF!</v>
      </c>
      <c r="W37" s="253" t="e">
        <f t="shared" si="0"/>
        <v>#REF!</v>
      </c>
      <c r="X37" s="253">
        <f t="shared" ca="1" si="1"/>
        <v>0</v>
      </c>
      <c r="Y37" s="63" t="e">
        <f t="shared" ca="1" si="2"/>
        <v>#REF!</v>
      </c>
      <c r="Z37" s="350"/>
      <c r="AA37" s="393"/>
    </row>
    <row r="38" spans="1:27" ht="126.75" customHeight="1" thickBot="1" x14ac:dyDescent="0.25">
      <c r="A38" s="961"/>
      <c r="B38" s="963"/>
      <c r="C38" s="965"/>
      <c r="D38" s="967"/>
      <c r="E38" s="967"/>
      <c r="F38" s="372" t="s">
        <v>633</v>
      </c>
      <c r="G38" s="373" t="s">
        <v>634</v>
      </c>
      <c r="H38" s="373" t="s">
        <v>618</v>
      </c>
      <c r="I38" s="374" t="s">
        <v>618</v>
      </c>
      <c r="J38" s="374">
        <v>1</v>
      </c>
      <c r="K38" s="546">
        <v>41061</v>
      </c>
      <c r="L38" s="546">
        <v>41274</v>
      </c>
      <c r="M38" s="505">
        <f t="shared" si="3"/>
        <v>30.428571428571427</v>
      </c>
      <c r="N38" s="501" t="s">
        <v>551</v>
      </c>
      <c r="O38" s="547" t="e">
        <f>+#REF!</f>
        <v>#REF!</v>
      </c>
      <c r="P38" s="548" t="e">
        <f t="shared" si="4"/>
        <v>#REF!</v>
      </c>
      <c r="Q38" s="549" t="e">
        <f t="shared" si="5"/>
        <v>#REF!</v>
      </c>
      <c r="R38" s="549" t="e">
        <f t="shared" si="6"/>
        <v>#REF!</v>
      </c>
      <c r="S38" s="549" t="e">
        <f t="shared" si="7"/>
        <v>#REF!</v>
      </c>
      <c r="T38" s="550"/>
      <c r="U38" s="550"/>
      <c r="V38" s="563" t="e">
        <f>+#REF!</f>
        <v>#REF!</v>
      </c>
      <c r="W38" s="255" t="e">
        <f t="shared" si="0"/>
        <v>#REF!</v>
      </c>
      <c r="X38" s="255">
        <f t="shared" ca="1" si="1"/>
        <v>0</v>
      </c>
      <c r="Y38" s="73" t="e">
        <f t="shared" ca="1" si="2"/>
        <v>#REF!</v>
      </c>
      <c r="Z38" s="350"/>
      <c r="AA38" s="393"/>
    </row>
    <row r="39" spans="1:27" ht="162.75" thickBot="1" x14ac:dyDescent="0.25">
      <c r="A39" s="531">
        <v>14</v>
      </c>
      <c r="B39" s="532"/>
      <c r="C39" s="533" t="s">
        <v>636</v>
      </c>
      <c r="D39" s="534" t="s">
        <v>637</v>
      </c>
      <c r="E39" s="534" t="s">
        <v>638</v>
      </c>
      <c r="F39" s="379" t="s">
        <v>639</v>
      </c>
      <c r="G39" s="380" t="s">
        <v>640</v>
      </c>
      <c r="H39" s="380" t="s">
        <v>438</v>
      </c>
      <c r="I39" s="381" t="s">
        <v>438</v>
      </c>
      <c r="J39" s="381">
        <v>1</v>
      </c>
      <c r="K39" s="536">
        <v>41061</v>
      </c>
      <c r="L39" s="536">
        <v>41274</v>
      </c>
      <c r="M39" s="390">
        <f t="shared" si="3"/>
        <v>30.428571428571427</v>
      </c>
      <c r="N39" s="509" t="s">
        <v>551</v>
      </c>
      <c r="O39" s="537" t="e">
        <f>+#REF!</f>
        <v>#REF!</v>
      </c>
      <c r="P39" s="538" t="e">
        <f t="shared" si="4"/>
        <v>#REF!</v>
      </c>
      <c r="Q39" s="539" t="e">
        <f t="shared" si="5"/>
        <v>#REF!</v>
      </c>
      <c r="R39" s="539" t="e">
        <f t="shared" si="6"/>
        <v>#REF!</v>
      </c>
      <c r="S39" s="539" t="e">
        <f t="shared" si="7"/>
        <v>#REF!</v>
      </c>
      <c r="T39" s="540"/>
      <c r="U39" s="540"/>
      <c r="V39" s="560" t="e">
        <f>+#REF!</f>
        <v>#REF!</v>
      </c>
      <c r="W39" s="377" t="e">
        <f t="shared" si="0"/>
        <v>#REF!</v>
      </c>
      <c r="X39" s="377">
        <f t="shared" ca="1" si="1"/>
        <v>0</v>
      </c>
      <c r="Y39" s="252" t="e">
        <f t="shared" ca="1" si="2"/>
        <v>#REF!</v>
      </c>
      <c r="Z39" s="350"/>
      <c r="AA39" s="393"/>
    </row>
    <row r="40" spans="1:27" ht="131.25" customHeight="1" thickBot="1" x14ac:dyDescent="0.25">
      <c r="A40" s="960">
        <v>15</v>
      </c>
      <c r="B40" s="962"/>
      <c r="C40" s="964" t="s">
        <v>641</v>
      </c>
      <c r="D40" s="966" t="s">
        <v>642</v>
      </c>
      <c r="E40" s="966" t="s">
        <v>643</v>
      </c>
      <c r="F40" s="369" t="s">
        <v>644</v>
      </c>
      <c r="G40" s="370" t="s">
        <v>645</v>
      </c>
      <c r="H40" s="370" t="s">
        <v>438</v>
      </c>
      <c r="I40" s="371" t="s">
        <v>438</v>
      </c>
      <c r="J40" s="371">
        <v>1</v>
      </c>
      <c r="K40" s="541">
        <v>41061</v>
      </c>
      <c r="L40" s="541">
        <v>41274</v>
      </c>
      <c r="M40" s="58">
        <f>(L40-K40)/7</f>
        <v>30.428571428571427</v>
      </c>
      <c r="N40" s="500" t="s">
        <v>551</v>
      </c>
      <c r="O40" s="542" t="e">
        <f>+#REF!</f>
        <v>#REF!</v>
      </c>
      <c r="P40" s="543" t="e">
        <f t="shared" si="4"/>
        <v>#REF!</v>
      </c>
      <c r="Q40" s="544" t="e">
        <f t="shared" si="5"/>
        <v>#REF!</v>
      </c>
      <c r="R40" s="544" t="e">
        <f t="shared" si="6"/>
        <v>#REF!</v>
      </c>
      <c r="S40" s="544" t="e">
        <f t="shared" si="7"/>
        <v>#REF!</v>
      </c>
      <c r="T40" s="545"/>
      <c r="U40" s="545"/>
      <c r="V40" s="561" t="e">
        <f>+#REF!</f>
        <v>#REF!</v>
      </c>
      <c r="W40" s="253" t="e">
        <f t="shared" si="0"/>
        <v>#REF!</v>
      </c>
      <c r="X40" s="253">
        <f t="shared" ca="1" si="1"/>
        <v>0</v>
      </c>
      <c r="Y40" s="63" t="e">
        <f t="shared" ca="1" si="2"/>
        <v>#REF!</v>
      </c>
      <c r="Z40" s="350"/>
      <c r="AA40" s="393"/>
    </row>
    <row r="41" spans="1:27" ht="128.25" customHeight="1" thickBot="1" x14ac:dyDescent="0.25">
      <c r="A41" s="968"/>
      <c r="B41" s="969"/>
      <c r="C41" s="970"/>
      <c r="D41" s="971"/>
      <c r="E41" s="971"/>
      <c r="F41" s="551" t="s">
        <v>646</v>
      </c>
      <c r="G41" s="521" t="s">
        <v>645</v>
      </c>
      <c r="H41" s="521" t="s">
        <v>647</v>
      </c>
      <c r="I41" s="522" t="s">
        <v>648</v>
      </c>
      <c r="J41" s="522">
        <v>2</v>
      </c>
      <c r="K41" s="552">
        <v>41061</v>
      </c>
      <c r="L41" s="552">
        <v>41274</v>
      </c>
      <c r="M41" s="553">
        <f>(L41-K41)/7</f>
        <v>30.428571428571427</v>
      </c>
      <c r="N41" s="514" t="s">
        <v>551</v>
      </c>
      <c r="O41" s="554" t="e">
        <f>+#REF!</f>
        <v>#REF!</v>
      </c>
      <c r="P41" s="555" t="e">
        <f t="shared" si="4"/>
        <v>#REF!</v>
      </c>
      <c r="Q41" s="556" t="e">
        <f t="shared" si="5"/>
        <v>#REF!</v>
      </c>
      <c r="R41" s="556" t="e">
        <f t="shared" si="6"/>
        <v>#REF!</v>
      </c>
      <c r="S41" s="556" t="e">
        <f t="shared" si="7"/>
        <v>#REF!</v>
      </c>
      <c r="T41" s="557"/>
      <c r="U41" s="557"/>
      <c r="V41" s="562" t="e">
        <f>+#REF!</f>
        <v>#REF!</v>
      </c>
      <c r="W41" s="558" t="e">
        <f t="shared" si="0"/>
        <v>#REF!</v>
      </c>
      <c r="X41" s="558">
        <f t="shared" ca="1" si="1"/>
        <v>0</v>
      </c>
      <c r="Y41" s="506" t="e">
        <f t="shared" ca="1" si="2"/>
        <v>#REF!</v>
      </c>
      <c r="Z41" s="350"/>
      <c r="AA41" s="393"/>
    </row>
    <row r="42" spans="1:27" ht="152.25" customHeight="1" thickBot="1" x14ac:dyDescent="0.25">
      <c r="A42" s="960">
        <v>16</v>
      </c>
      <c r="B42" s="962"/>
      <c r="C42" s="964" t="s">
        <v>649</v>
      </c>
      <c r="D42" s="966" t="s">
        <v>650</v>
      </c>
      <c r="E42" s="966" t="s">
        <v>651</v>
      </c>
      <c r="F42" s="369" t="s">
        <v>644</v>
      </c>
      <c r="G42" s="370" t="s">
        <v>645</v>
      </c>
      <c r="H42" s="370" t="s">
        <v>438</v>
      </c>
      <c r="I42" s="371" t="s">
        <v>438</v>
      </c>
      <c r="J42" s="371">
        <v>1</v>
      </c>
      <c r="K42" s="541">
        <v>41061</v>
      </c>
      <c r="L42" s="541">
        <v>41274</v>
      </c>
      <c r="M42" s="58">
        <f t="shared" ref="M42:M49" si="8">(L42-K42)/7</f>
        <v>30.428571428571427</v>
      </c>
      <c r="N42" s="500" t="s">
        <v>551</v>
      </c>
      <c r="O42" s="542" t="e">
        <f>+#REF!</f>
        <v>#REF!</v>
      </c>
      <c r="P42" s="543" t="e">
        <f t="shared" si="4"/>
        <v>#REF!</v>
      </c>
      <c r="Q42" s="544" t="e">
        <f t="shared" si="5"/>
        <v>#REF!</v>
      </c>
      <c r="R42" s="544" t="e">
        <f t="shared" si="6"/>
        <v>#REF!</v>
      </c>
      <c r="S42" s="544" t="e">
        <f t="shared" si="7"/>
        <v>#REF!</v>
      </c>
      <c r="T42" s="545"/>
      <c r="U42" s="545"/>
      <c r="V42" s="561" t="e">
        <f>+#REF!</f>
        <v>#REF!</v>
      </c>
      <c r="W42" s="253" t="e">
        <f t="shared" si="0"/>
        <v>#REF!</v>
      </c>
      <c r="X42" s="253">
        <f t="shared" ca="1" si="1"/>
        <v>0</v>
      </c>
      <c r="Y42" s="63" t="e">
        <f t="shared" ca="1" si="2"/>
        <v>#REF!</v>
      </c>
      <c r="Z42" s="350"/>
      <c r="AA42" s="393"/>
    </row>
    <row r="43" spans="1:27" ht="128.25" customHeight="1" thickBot="1" x14ac:dyDescent="0.25">
      <c r="A43" s="968"/>
      <c r="B43" s="969"/>
      <c r="C43" s="970"/>
      <c r="D43" s="971"/>
      <c r="E43" s="971"/>
      <c r="F43" s="551" t="s">
        <v>652</v>
      </c>
      <c r="G43" s="521" t="s">
        <v>645</v>
      </c>
      <c r="H43" s="521" t="s">
        <v>647</v>
      </c>
      <c r="I43" s="522" t="s">
        <v>648</v>
      </c>
      <c r="J43" s="522">
        <v>2</v>
      </c>
      <c r="K43" s="552">
        <v>41061</v>
      </c>
      <c r="L43" s="552">
        <v>41274</v>
      </c>
      <c r="M43" s="553">
        <f t="shared" si="8"/>
        <v>30.428571428571427</v>
      </c>
      <c r="N43" s="514" t="s">
        <v>551</v>
      </c>
      <c r="O43" s="554" t="e">
        <f>+#REF!</f>
        <v>#REF!</v>
      </c>
      <c r="P43" s="555" t="e">
        <f t="shared" si="4"/>
        <v>#REF!</v>
      </c>
      <c r="Q43" s="556" t="e">
        <f t="shared" si="5"/>
        <v>#REF!</v>
      </c>
      <c r="R43" s="556" t="e">
        <f t="shared" si="6"/>
        <v>#REF!</v>
      </c>
      <c r="S43" s="556" t="e">
        <f t="shared" si="7"/>
        <v>#REF!</v>
      </c>
      <c r="T43" s="557"/>
      <c r="U43" s="557"/>
      <c r="V43" s="562" t="e">
        <f>+#REF!</f>
        <v>#REF!</v>
      </c>
      <c r="W43" s="558" t="e">
        <f t="shared" si="0"/>
        <v>#REF!</v>
      </c>
      <c r="X43" s="558">
        <f t="shared" ca="1" si="1"/>
        <v>0</v>
      </c>
      <c r="Y43" s="506" t="e">
        <f t="shared" ca="1" si="2"/>
        <v>#REF!</v>
      </c>
      <c r="Z43" s="350"/>
      <c r="AA43" s="393"/>
    </row>
    <row r="44" spans="1:27" ht="128.25" customHeight="1" thickBot="1" x14ac:dyDescent="0.25">
      <c r="A44" s="960">
        <v>17</v>
      </c>
      <c r="B44" s="962"/>
      <c r="C44" s="964" t="s">
        <v>653</v>
      </c>
      <c r="D44" s="966" t="s">
        <v>654</v>
      </c>
      <c r="E44" s="966" t="s">
        <v>655</v>
      </c>
      <c r="F44" s="369" t="s">
        <v>644</v>
      </c>
      <c r="G44" s="370" t="s">
        <v>645</v>
      </c>
      <c r="H44" s="370" t="s">
        <v>656</v>
      </c>
      <c r="I44" s="371" t="s">
        <v>438</v>
      </c>
      <c r="J44" s="371">
        <v>1</v>
      </c>
      <c r="K44" s="541">
        <v>41061</v>
      </c>
      <c r="L44" s="541">
        <v>41274</v>
      </c>
      <c r="M44" s="58">
        <f t="shared" si="8"/>
        <v>30.428571428571427</v>
      </c>
      <c r="N44" s="500" t="s">
        <v>551</v>
      </c>
      <c r="O44" s="542" t="e">
        <f>+#REF!</f>
        <v>#REF!</v>
      </c>
      <c r="P44" s="543" t="e">
        <f t="shared" si="4"/>
        <v>#REF!</v>
      </c>
      <c r="Q44" s="544" t="e">
        <f t="shared" si="5"/>
        <v>#REF!</v>
      </c>
      <c r="R44" s="544" t="e">
        <f t="shared" si="6"/>
        <v>#REF!</v>
      </c>
      <c r="S44" s="544" t="e">
        <f t="shared" si="7"/>
        <v>#REF!</v>
      </c>
      <c r="T44" s="545"/>
      <c r="U44" s="545"/>
      <c r="V44" s="561" t="e">
        <f>+#REF!</f>
        <v>#REF!</v>
      </c>
      <c r="W44" s="253" t="e">
        <f t="shared" si="0"/>
        <v>#REF!</v>
      </c>
      <c r="X44" s="253">
        <f t="shared" ca="1" si="1"/>
        <v>0</v>
      </c>
      <c r="Y44" s="63" t="e">
        <f t="shared" ca="1" si="2"/>
        <v>#REF!</v>
      </c>
      <c r="Z44" s="350"/>
      <c r="AA44" s="393"/>
    </row>
    <row r="45" spans="1:27" ht="146.25" customHeight="1" thickBot="1" x14ac:dyDescent="0.25">
      <c r="A45" s="968"/>
      <c r="B45" s="969"/>
      <c r="C45" s="970"/>
      <c r="D45" s="971"/>
      <c r="E45" s="971"/>
      <c r="F45" s="551" t="s">
        <v>646</v>
      </c>
      <c r="G45" s="521" t="s">
        <v>645</v>
      </c>
      <c r="H45" s="521" t="s">
        <v>647</v>
      </c>
      <c r="I45" s="522" t="s">
        <v>648</v>
      </c>
      <c r="J45" s="522">
        <v>2</v>
      </c>
      <c r="K45" s="552">
        <v>41061</v>
      </c>
      <c r="L45" s="552">
        <v>41274</v>
      </c>
      <c r="M45" s="553">
        <f t="shared" si="8"/>
        <v>30.428571428571427</v>
      </c>
      <c r="N45" s="514" t="s">
        <v>551</v>
      </c>
      <c r="O45" s="554" t="e">
        <f>+#REF!</f>
        <v>#REF!</v>
      </c>
      <c r="P45" s="555" t="e">
        <f t="shared" si="4"/>
        <v>#REF!</v>
      </c>
      <c r="Q45" s="556" t="e">
        <f t="shared" si="5"/>
        <v>#REF!</v>
      </c>
      <c r="R45" s="556" t="e">
        <f t="shared" si="6"/>
        <v>#REF!</v>
      </c>
      <c r="S45" s="556" t="e">
        <f t="shared" si="7"/>
        <v>#REF!</v>
      </c>
      <c r="T45" s="557"/>
      <c r="U45" s="557"/>
      <c r="V45" s="562" t="e">
        <f>+#REF!</f>
        <v>#REF!</v>
      </c>
      <c r="W45" s="558" t="e">
        <f t="shared" si="0"/>
        <v>#REF!</v>
      </c>
      <c r="X45" s="558">
        <f t="shared" ca="1" si="1"/>
        <v>0</v>
      </c>
      <c r="Y45" s="506" t="e">
        <f t="shared" ca="1" si="2"/>
        <v>#REF!</v>
      </c>
      <c r="Z45" s="350"/>
      <c r="AA45" s="393"/>
    </row>
    <row r="46" spans="1:27" ht="125.25" customHeight="1" thickBot="1" x14ac:dyDescent="0.25">
      <c r="A46" s="960">
        <v>18</v>
      </c>
      <c r="B46" s="962"/>
      <c r="C46" s="964" t="s">
        <v>657</v>
      </c>
      <c r="D46" s="966" t="s">
        <v>658</v>
      </c>
      <c r="E46" s="966" t="s">
        <v>659</v>
      </c>
      <c r="F46" s="369" t="s">
        <v>644</v>
      </c>
      <c r="G46" s="370" t="s">
        <v>645</v>
      </c>
      <c r="H46" s="370" t="s">
        <v>656</v>
      </c>
      <c r="I46" s="371" t="s">
        <v>438</v>
      </c>
      <c r="J46" s="371">
        <v>1</v>
      </c>
      <c r="K46" s="541">
        <v>41061</v>
      </c>
      <c r="L46" s="541">
        <v>41274</v>
      </c>
      <c r="M46" s="58">
        <f t="shared" si="8"/>
        <v>30.428571428571427</v>
      </c>
      <c r="N46" s="500" t="s">
        <v>551</v>
      </c>
      <c r="O46" s="542" t="e">
        <f>+#REF!</f>
        <v>#REF!</v>
      </c>
      <c r="P46" s="543" t="e">
        <f t="shared" si="4"/>
        <v>#REF!</v>
      </c>
      <c r="Q46" s="544" t="e">
        <f t="shared" si="5"/>
        <v>#REF!</v>
      </c>
      <c r="R46" s="544" t="e">
        <f t="shared" si="6"/>
        <v>#REF!</v>
      </c>
      <c r="S46" s="544" t="e">
        <f t="shared" si="7"/>
        <v>#REF!</v>
      </c>
      <c r="T46" s="545"/>
      <c r="U46" s="545"/>
      <c r="V46" s="561" t="e">
        <f>+#REF!</f>
        <v>#REF!</v>
      </c>
      <c r="W46" s="253" t="e">
        <f t="shared" si="0"/>
        <v>#REF!</v>
      </c>
      <c r="X46" s="253">
        <f t="shared" ca="1" si="1"/>
        <v>0</v>
      </c>
      <c r="Y46" s="63" t="e">
        <f t="shared" ca="1" si="2"/>
        <v>#REF!</v>
      </c>
      <c r="Z46" s="350"/>
      <c r="AA46" s="393"/>
    </row>
    <row r="47" spans="1:27" ht="161.25" customHeight="1" thickBot="1" x14ac:dyDescent="0.25">
      <c r="A47" s="968"/>
      <c r="B47" s="969"/>
      <c r="C47" s="970"/>
      <c r="D47" s="971"/>
      <c r="E47" s="971"/>
      <c r="F47" s="551" t="s">
        <v>646</v>
      </c>
      <c r="G47" s="521" t="s">
        <v>645</v>
      </c>
      <c r="H47" s="521" t="s">
        <v>647</v>
      </c>
      <c r="I47" s="522" t="s">
        <v>648</v>
      </c>
      <c r="J47" s="522">
        <v>2</v>
      </c>
      <c r="K47" s="552">
        <v>41061</v>
      </c>
      <c r="L47" s="552">
        <v>41274</v>
      </c>
      <c r="M47" s="553">
        <f t="shared" si="8"/>
        <v>30.428571428571427</v>
      </c>
      <c r="N47" s="514" t="s">
        <v>551</v>
      </c>
      <c r="O47" s="554" t="e">
        <f>+#REF!</f>
        <v>#REF!</v>
      </c>
      <c r="P47" s="555" t="e">
        <f t="shared" si="4"/>
        <v>#REF!</v>
      </c>
      <c r="Q47" s="556" t="e">
        <f t="shared" si="5"/>
        <v>#REF!</v>
      </c>
      <c r="R47" s="556" t="e">
        <f t="shared" si="6"/>
        <v>#REF!</v>
      </c>
      <c r="S47" s="556" t="e">
        <f t="shared" si="7"/>
        <v>#REF!</v>
      </c>
      <c r="T47" s="557"/>
      <c r="U47" s="557"/>
      <c r="V47" s="562" t="e">
        <f>+#REF!</f>
        <v>#REF!</v>
      </c>
      <c r="W47" s="558" t="e">
        <f t="shared" si="0"/>
        <v>#REF!</v>
      </c>
      <c r="X47" s="558">
        <f t="shared" ca="1" si="1"/>
        <v>0</v>
      </c>
      <c r="Y47" s="506" t="e">
        <f t="shared" ca="1" si="2"/>
        <v>#REF!</v>
      </c>
      <c r="Z47" s="350"/>
      <c r="AA47" s="393"/>
    </row>
    <row r="48" spans="1:27" ht="104.25" customHeight="1" thickBot="1" x14ac:dyDescent="0.25">
      <c r="A48" s="960">
        <v>19</v>
      </c>
      <c r="B48" s="962"/>
      <c r="C48" s="964" t="s">
        <v>660</v>
      </c>
      <c r="D48" s="966" t="s">
        <v>661</v>
      </c>
      <c r="E48" s="966" t="s">
        <v>662</v>
      </c>
      <c r="F48" s="369" t="s">
        <v>644</v>
      </c>
      <c r="G48" s="370" t="s">
        <v>645</v>
      </c>
      <c r="H48" s="370" t="s">
        <v>656</v>
      </c>
      <c r="I48" s="371" t="s">
        <v>438</v>
      </c>
      <c r="J48" s="371">
        <v>1</v>
      </c>
      <c r="K48" s="541">
        <v>41061</v>
      </c>
      <c r="L48" s="541">
        <v>41274</v>
      </c>
      <c r="M48" s="58">
        <f t="shared" si="8"/>
        <v>30.428571428571427</v>
      </c>
      <c r="N48" s="500" t="s">
        <v>551</v>
      </c>
      <c r="O48" s="542" t="e">
        <f>+#REF!</f>
        <v>#REF!</v>
      </c>
      <c r="P48" s="543" t="e">
        <f t="shared" si="4"/>
        <v>#REF!</v>
      </c>
      <c r="Q48" s="544" t="e">
        <f t="shared" si="5"/>
        <v>#REF!</v>
      </c>
      <c r="R48" s="544" t="e">
        <f t="shared" si="6"/>
        <v>#REF!</v>
      </c>
      <c r="S48" s="544" t="e">
        <f t="shared" si="7"/>
        <v>#REF!</v>
      </c>
      <c r="T48" s="545"/>
      <c r="U48" s="545"/>
      <c r="V48" s="561" t="e">
        <f>+#REF!</f>
        <v>#REF!</v>
      </c>
      <c r="W48" s="253" t="e">
        <f t="shared" si="0"/>
        <v>#REF!</v>
      </c>
      <c r="X48" s="253">
        <f t="shared" ca="1" si="1"/>
        <v>0</v>
      </c>
      <c r="Y48" s="63" t="e">
        <f t="shared" ca="1" si="2"/>
        <v>#REF!</v>
      </c>
      <c r="Z48" s="350"/>
      <c r="AA48" s="393"/>
    </row>
    <row r="49" spans="1:27" ht="137.25" customHeight="1" thickBot="1" x14ac:dyDescent="0.25">
      <c r="A49" s="968"/>
      <c r="B49" s="969"/>
      <c r="C49" s="970"/>
      <c r="D49" s="971"/>
      <c r="E49" s="971"/>
      <c r="F49" s="551" t="s">
        <v>646</v>
      </c>
      <c r="G49" s="521" t="s">
        <v>645</v>
      </c>
      <c r="H49" s="521" t="s">
        <v>647</v>
      </c>
      <c r="I49" s="522" t="s">
        <v>648</v>
      </c>
      <c r="J49" s="522">
        <v>2</v>
      </c>
      <c r="K49" s="552">
        <v>41061</v>
      </c>
      <c r="L49" s="552">
        <v>41274</v>
      </c>
      <c r="M49" s="553">
        <f t="shared" si="8"/>
        <v>30.428571428571427</v>
      </c>
      <c r="N49" s="514" t="s">
        <v>551</v>
      </c>
      <c r="O49" s="554" t="e">
        <f>+#REF!</f>
        <v>#REF!</v>
      </c>
      <c r="P49" s="555" t="e">
        <f t="shared" si="4"/>
        <v>#REF!</v>
      </c>
      <c r="Q49" s="556" t="e">
        <f t="shared" si="5"/>
        <v>#REF!</v>
      </c>
      <c r="R49" s="556" t="e">
        <f t="shared" si="6"/>
        <v>#REF!</v>
      </c>
      <c r="S49" s="556" t="e">
        <f t="shared" si="7"/>
        <v>#REF!</v>
      </c>
      <c r="T49" s="557"/>
      <c r="U49" s="557"/>
      <c r="V49" s="562" t="e">
        <f>+#REF!</f>
        <v>#REF!</v>
      </c>
      <c r="W49" s="558" t="e">
        <f t="shared" si="0"/>
        <v>#REF!</v>
      </c>
      <c r="X49" s="558">
        <f t="shared" ca="1" si="1"/>
        <v>0</v>
      </c>
      <c r="Y49" s="506" t="e">
        <f t="shared" ca="1" si="2"/>
        <v>#REF!</v>
      </c>
      <c r="Z49" s="350"/>
      <c r="AA49" s="393"/>
    </row>
    <row r="50" spans="1:27" ht="113.25" customHeight="1" thickBot="1" x14ac:dyDescent="0.25">
      <c r="A50" s="960">
        <v>20</v>
      </c>
      <c r="B50" s="962"/>
      <c r="C50" s="964" t="s">
        <v>663</v>
      </c>
      <c r="D50" s="966" t="s">
        <v>664</v>
      </c>
      <c r="E50" s="966" t="s">
        <v>665</v>
      </c>
      <c r="F50" s="369" t="s">
        <v>644</v>
      </c>
      <c r="G50" s="370" t="s">
        <v>645</v>
      </c>
      <c r="H50" s="370" t="s">
        <v>656</v>
      </c>
      <c r="I50" s="371" t="s">
        <v>438</v>
      </c>
      <c r="J50" s="371">
        <v>1</v>
      </c>
      <c r="K50" s="541">
        <v>41061</v>
      </c>
      <c r="L50" s="541">
        <v>41274</v>
      </c>
      <c r="M50" s="58">
        <f>(L50-K50)/7</f>
        <v>30.428571428571427</v>
      </c>
      <c r="N50" s="500" t="s">
        <v>551</v>
      </c>
      <c r="O50" s="542" t="e">
        <f>+#REF!</f>
        <v>#REF!</v>
      </c>
      <c r="P50" s="543" t="e">
        <f t="shared" si="4"/>
        <v>#REF!</v>
      </c>
      <c r="Q50" s="544" t="e">
        <f t="shared" si="5"/>
        <v>#REF!</v>
      </c>
      <c r="R50" s="544" t="e">
        <f t="shared" si="6"/>
        <v>#REF!</v>
      </c>
      <c r="S50" s="544" t="e">
        <f t="shared" si="7"/>
        <v>#REF!</v>
      </c>
      <c r="T50" s="545"/>
      <c r="U50" s="545"/>
      <c r="V50" s="561" t="e">
        <f>+#REF!</f>
        <v>#REF!</v>
      </c>
      <c r="W50" s="253" t="e">
        <f t="shared" si="0"/>
        <v>#REF!</v>
      </c>
      <c r="X50" s="253">
        <f t="shared" ca="1" si="1"/>
        <v>0</v>
      </c>
      <c r="Y50" s="63" t="e">
        <f t="shared" ca="1" si="2"/>
        <v>#REF!</v>
      </c>
      <c r="Z50" s="350"/>
      <c r="AA50" s="393"/>
    </row>
    <row r="51" spans="1:27" ht="161.25" customHeight="1" thickBot="1" x14ac:dyDescent="0.25">
      <c r="A51" s="968"/>
      <c r="B51" s="969"/>
      <c r="C51" s="970"/>
      <c r="D51" s="971"/>
      <c r="E51" s="971"/>
      <c r="F51" s="551" t="s">
        <v>646</v>
      </c>
      <c r="G51" s="521" t="s">
        <v>645</v>
      </c>
      <c r="H51" s="521" t="s">
        <v>647</v>
      </c>
      <c r="I51" s="522" t="s">
        <v>648</v>
      </c>
      <c r="J51" s="522">
        <v>2</v>
      </c>
      <c r="K51" s="552">
        <v>41061</v>
      </c>
      <c r="L51" s="552">
        <v>41274</v>
      </c>
      <c r="M51" s="553">
        <f>(L51-K51)/7</f>
        <v>30.428571428571427</v>
      </c>
      <c r="N51" s="514" t="s">
        <v>551</v>
      </c>
      <c r="O51" s="554" t="e">
        <f>+#REF!</f>
        <v>#REF!</v>
      </c>
      <c r="P51" s="555" t="e">
        <f t="shared" si="4"/>
        <v>#REF!</v>
      </c>
      <c r="Q51" s="556" t="e">
        <f t="shared" si="5"/>
        <v>#REF!</v>
      </c>
      <c r="R51" s="556" t="e">
        <f t="shared" si="6"/>
        <v>#REF!</v>
      </c>
      <c r="S51" s="556" t="e">
        <f t="shared" si="7"/>
        <v>#REF!</v>
      </c>
      <c r="T51" s="557"/>
      <c r="U51" s="557"/>
      <c r="V51" s="562" t="e">
        <f>+#REF!</f>
        <v>#REF!</v>
      </c>
      <c r="W51" s="558" t="e">
        <f t="shared" si="0"/>
        <v>#REF!</v>
      </c>
      <c r="X51" s="558">
        <f t="shared" ca="1" si="1"/>
        <v>0</v>
      </c>
      <c r="Y51" s="506" t="e">
        <f t="shared" ca="1" si="2"/>
        <v>#REF!</v>
      </c>
      <c r="Z51" s="350"/>
      <c r="AA51" s="393"/>
    </row>
    <row r="52" spans="1:27" ht="179.25" customHeight="1" thickBot="1" x14ac:dyDescent="0.25">
      <c r="A52" s="960">
        <v>21</v>
      </c>
      <c r="B52" s="962"/>
      <c r="C52" s="964" t="s">
        <v>666</v>
      </c>
      <c r="D52" s="966" t="s">
        <v>667</v>
      </c>
      <c r="E52" s="966" t="s">
        <v>668</v>
      </c>
      <c r="F52" s="369" t="s">
        <v>644</v>
      </c>
      <c r="G52" s="370" t="s">
        <v>645</v>
      </c>
      <c r="H52" s="370" t="s">
        <v>656</v>
      </c>
      <c r="I52" s="371" t="s">
        <v>438</v>
      </c>
      <c r="J52" s="371">
        <v>1</v>
      </c>
      <c r="K52" s="541">
        <v>41061</v>
      </c>
      <c r="L52" s="541">
        <v>41274</v>
      </c>
      <c r="M52" s="58">
        <f t="shared" ref="M52:M63" si="9">(L52-K52)/7</f>
        <v>30.428571428571427</v>
      </c>
      <c r="N52" s="500" t="s">
        <v>551</v>
      </c>
      <c r="O52" s="542" t="e">
        <f>+#REF!</f>
        <v>#REF!</v>
      </c>
      <c r="P52" s="543" t="e">
        <f t="shared" si="4"/>
        <v>#REF!</v>
      </c>
      <c r="Q52" s="544" t="e">
        <f t="shared" si="5"/>
        <v>#REF!</v>
      </c>
      <c r="R52" s="544" t="e">
        <f t="shared" si="6"/>
        <v>#REF!</v>
      </c>
      <c r="S52" s="544" t="e">
        <f t="shared" si="7"/>
        <v>#REF!</v>
      </c>
      <c r="T52" s="545"/>
      <c r="U52" s="545"/>
      <c r="V52" s="561" t="e">
        <f>+#REF!</f>
        <v>#REF!</v>
      </c>
      <c r="W52" s="253" t="e">
        <f t="shared" si="0"/>
        <v>#REF!</v>
      </c>
      <c r="X52" s="253">
        <f t="shared" ca="1" si="1"/>
        <v>0</v>
      </c>
      <c r="Y52" s="63" t="e">
        <f t="shared" ca="1" si="2"/>
        <v>#REF!</v>
      </c>
      <c r="Z52" s="350"/>
      <c r="AA52" s="393"/>
    </row>
    <row r="53" spans="1:27" ht="167.25" customHeight="1" thickBot="1" x14ac:dyDescent="0.25">
      <c r="A53" s="968"/>
      <c r="B53" s="969"/>
      <c r="C53" s="970"/>
      <c r="D53" s="971"/>
      <c r="E53" s="971"/>
      <c r="F53" s="551" t="s">
        <v>646</v>
      </c>
      <c r="G53" s="521" t="s">
        <v>645</v>
      </c>
      <c r="H53" s="521" t="s">
        <v>647</v>
      </c>
      <c r="I53" s="522" t="s">
        <v>648</v>
      </c>
      <c r="J53" s="522">
        <v>2</v>
      </c>
      <c r="K53" s="552">
        <v>41061</v>
      </c>
      <c r="L53" s="552">
        <v>41274</v>
      </c>
      <c r="M53" s="553">
        <f t="shared" si="9"/>
        <v>30.428571428571427</v>
      </c>
      <c r="N53" s="514" t="s">
        <v>551</v>
      </c>
      <c r="O53" s="554" t="e">
        <f>+#REF!</f>
        <v>#REF!</v>
      </c>
      <c r="P53" s="555" t="e">
        <f t="shared" si="4"/>
        <v>#REF!</v>
      </c>
      <c r="Q53" s="556" t="e">
        <f t="shared" si="5"/>
        <v>#REF!</v>
      </c>
      <c r="R53" s="556" t="e">
        <f t="shared" si="6"/>
        <v>#REF!</v>
      </c>
      <c r="S53" s="556" t="e">
        <f t="shared" si="7"/>
        <v>#REF!</v>
      </c>
      <c r="T53" s="557"/>
      <c r="U53" s="557"/>
      <c r="V53" s="562" t="e">
        <f>+#REF!</f>
        <v>#REF!</v>
      </c>
      <c r="W53" s="558" t="e">
        <f t="shared" si="0"/>
        <v>#REF!</v>
      </c>
      <c r="X53" s="558">
        <f t="shared" ca="1" si="1"/>
        <v>0</v>
      </c>
      <c r="Y53" s="506" t="e">
        <f t="shared" ca="1" si="2"/>
        <v>#REF!</v>
      </c>
      <c r="Z53" s="350"/>
      <c r="AA53" s="393"/>
    </row>
    <row r="54" spans="1:27" ht="134.25" customHeight="1" thickBot="1" x14ac:dyDescent="0.25">
      <c r="A54" s="960">
        <v>22</v>
      </c>
      <c r="B54" s="962"/>
      <c r="C54" s="964" t="s">
        <v>669</v>
      </c>
      <c r="D54" s="966" t="s">
        <v>670</v>
      </c>
      <c r="E54" s="966" t="s">
        <v>671</v>
      </c>
      <c r="F54" s="369" t="s">
        <v>644</v>
      </c>
      <c r="G54" s="370" t="s">
        <v>645</v>
      </c>
      <c r="H54" s="370" t="s">
        <v>656</v>
      </c>
      <c r="I54" s="371" t="s">
        <v>438</v>
      </c>
      <c r="J54" s="371">
        <v>1</v>
      </c>
      <c r="K54" s="541">
        <v>41061</v>
      </c>
      <c r="L54" s="541">
        <v>41274</v>
      </c>
      <c r="M54" s="58">
        <f t="shared" si="9"/>
        <v>30.428571428571427</v>
      </c>
      <c r="N54" s="500" t="s">
        <v>551</v>
      </c>
      <c r="O54" s="542" t="e">
        <f>+#REF!</f>
        <v>#REF!</v>
      </c>
      <c r="P54" s="543" t="e">
        <f>IF(O54/J54&gt;1,1,+O54/J54)</f>
        <v>#REF!</v>
      </c>
      <c r="Q54" s="544" t="e">
        <f t="shared" si="5"/>
        <v>#REF!</v>
      </c>
      <c r="R54" s="544" t="e">
        <f t="shared" si="6"/>
        <v>#REF!</v>
      </c>
      <c r="S54" s="544" t="e">
        <f t="shared" si="7"/>
        <v>#REF!</v>
      </c>
      <c r="T54" s="545"/>
      <c r="U54" s="545"/>
      <c r="V54" s="561" t="e">
        <f>+#REF!</f>
        <v>#REF!</v>
      </c>
      <c r="W54" s="253" t="e">
        <f t="shared" si="0"/>
        <v>#REF!</v>
      </c>
      <c r="X54" s="253">
        <f t="shared" ca="1" si="1"/>
        <v>0</v>
      </c>
      <c r="Y54" s="63" t="e">
        <f t="shared" ca="1" si="2"/>
        <v>#REF!</v>
      </c>
      <c r="Z54" s="350"/>
      <c r="AA54" s="393"/>
    </row>
    <row r="55" spans="1:27" ht="122.25" customHeight="1" thickBot="1" x14ac:dyDescent="0.25">
      <c r="A55" s="968"/>
      <c r="B55" s="969"/>
      <c r="C55" s="970"/>
      <c r="D55" s="971"/>
      <c r="E55" s="971"/>
      <c r="F55" s="551" t="s">
        <v>646</v>
      </c>
      <c r="G55" s="521" t="s">
        <v>645</v>
      </c>
      <c r="H55" s="521" t="s">
        <v>647</v>
      </c>
      <c r="I55" s="522" t="s">
        <v>648</v>
      </c>
      <c r="J55" s="522">
        <v>2</v>
      </c>
      <c r="K55" s="552">
        <v>41061</v>
      </c>
      <c r="L55" s="552">
        <v>41274</v>
      </c>
      <c r="M55" s="553">
        <f t="shared" si="9"/>
        <v>30.428571428571427</v>
      </c>
      <c r="N55" s="514" t="s">
        <v>551</v>
      </c>
      <c r="O55" s="554" t="e">
        <f>+#REF!</f>
        <v>#REF!</v>
      </c>
      <c r="P55" s="555" t="e">
        <f>IF(O55/J55&gt;1,1,+O55/J55)</f>
        <v>#REF!</v>
      </c>
      <c r="Q55" s="556" t="e">
        <f t="shared" si="5"/>
        <v>#REF!</v>
      </c>
      <c r="R55" s="556" t="e">
        <f t="shared" si="6"/>
        <v>#REF!</v>
      </c>
      <c r="S55" s="556" t="e">
        <f t="shared" si="7"/>
        <v>#REF!</v>
      </c>
      <c r="T55" s="557"/>
      <c r="U55" s="557"/>
      <c r="V55" s="562" t="e">
        <f>+#REF!</f>
        <v>#REF!</v>
      </c>
      <c r="W55" s="558" t="e">
        <f t="shared" si="0"/>
        <v>#REF!</v>
      </c>
      <c r="X55" s="558">
        <f t="shared" ca="1" si="1"/>
        <v>0</v>
      </c>
      <c r="Y55" s="506" t="e">
        <f t="shared" ca="1" si="2"/>
        <v>#REF!</v>
      </c>
      <c r="Z55" s="350"/>
      <c r="AA55" s="393"/>
    </row>
    <row r="56" spans="1:27" ht="158.25" customHeight="1" thickBot="1" x14ac:dyDescent="0.25">
      <c r="A56" s="960">
        <v>23</v>
      </c>
      <c r="B56" s="962"/>
      <c r="C56" s="964" t="s">
        <v>672</v>
      </c>
      <c r="D56" s="966" t="s">
        <v>673</v>
      </c>
      <c r="E56" s="966" t="s">
        <v>674</v>
      </c>
      <c r="F56" s="369" t="s">
        <v>644</v>
      </c>
      <c r="G56" s="370" t="s">
        <v>645</v>
      </c>
      <c r="H56" s="370" t="s">
        <v>438</v>
      </c>
      <c r="I56" s="371" t="s">
        <v>438</v>
      </c>
      <c r="J56" s="371">
        <v>1</v>
      </c>
      <c r="K56" s="541">
        <v>41061</v>
      </c>
      <c r="L56" s="541">
        <v>41274</v>
      </c>
      <c r="M56" s="58">
        <f t="shared" si="9"/>
        <v>30.428571428571427</v>
      </c>
      <c r="N56" s="500" t="s">
        <v>551</v>
      </c>
      <c r="O56" s="542" t="e">
        <f>+#REF!</f>
        <v>#REF!</v>
      </c>
      <c r="P56" s="543" t="e">
        <f t="shared" si="4"/>
        <v>#REF!</v>
      </c>
      <c r="Q56" s="544" t="e">
        <f t="shared" si="5"/>
        <v>#REF!</v>
      </c>
      <c r="R56" s="544" t="e">
        <f t="shared" si="6"/>
        <v>#REF!</v>
      </c>
      <c r="S56" s="544" t="e">
        <f t="shared" si="7"/>
        <v>#REF!</v>
      </c>
      <c r="T56" s="545"/>
      <c r="U56" s="545"/>
      <c r="V56" s="561" t="e">
        <f>+#REF!</f>
        <v>#REF!</v>
      </c>
      <c r="W56" s="253" t="e">
        <f t="shared" si="0"/>
        <v>#REF!</v>
      </c>
      <c r="X56" s="253">
        <f t="shared" ca="1" si="1"/>
        <v>0</v>
      </c>
      <c r="Y56" s="63" t="e">
        <f t="shared" ca="1" si="2"/>
        <v>#REF!</v>
      </c>
      <c r="Z56" s="350"/>
      <c r="AA56" s="393"/>
    </row>
    <row r="57" spans="1:27" ht="167.25" customHeight="1" thickBot="1" x14ac:dyDescent="0.25">
      <c r="A57" s="968"/>
      <c r="B57" s="969"/>
      <c r="C57" s="970"/>
      <c r="D57" s="971"/>
      <c r="E57" s="971"/>
      <c r="F57" s="551" t="s">
        <v>646</v>
      </c>
      <c r="G57" s="521" t="s">
        <v>645</v>
      </c>
      <c r="H57" s="521" t="s">
        <v>647</v>
      </c>
      <c r="I57" s="522" t="s">
        <v>648</v>
      </c>
      <c r="J57" s="522">
        <v>2</v>
      </c>
      <c r="K57" s="552">
        <v>41061</v>
      </c>
      <c r="L57" s="552">
        <v>41274</v>
      </c>
      <c r="M57" s="553">
        <f t="shared" si="9"/>
        <v>30.428571428571427</v>
      </c>
      <c r="N57" s="514" t="s">
        <v>551</v>
      </c>
      <c r="O57" s="554" t="e">
        <f>+#REF!</f>
        <v>#REF!</v>
      </c>
      <c r="P57" s="555" t="e">
        <f t="shared" si="4"/>
        <v>#REF!</v>
      </c>
      <c r="Q57" s="556" t="e">
        <f t="shared" si="5"/>
        <v>#REF!</v>
      </c>
      <c r="R57" s="556" t="e">
        <f t="shared" si="6"/>
        <v>#REF!</v>
      </c>
      <c r="S57" s="556" t="e">
        <f t="shared" si="7"/>
        <v>#REF!</v>
      </c>
      <c r="T57" s="557"/>
      <c r="U57" s="557"/>
      <c r="V57" s="562" t="e">
        <f>+#REF!</f>
        <v>#REF!</v>
      </c>
      <c r="W57" s="558" t="e">
        <f t="shared" si="0"/>
        <v>#REF!</v>
      </c>
      <c r="X57" s="558">
        <f t="shared" ca="1" si="1"/>
        <v>0</v>
      </c>
      <c r="Y57" s="506" t="e">
        <f t="shared" ca="1" si="2"/>
        <v>#REF!</v>
      </c>
      <c r="Z57" s="350"/>
      <c r="AA57" s="393"/>
    </row>
    <row r="58" spans="1:27" ht="146.25" customHeight="1" thickBot="1" x14ac:dyDescent="0.25">
      <c r="A58" s="960">
        <v>24</v>
      </c>
      <c r="B58" s="962"/>
      <c r="C58" s="964" t="s">
        <v>675</v>
      </c>
      <c r="D58" s="966" t="s">
        <v>676</v>
      </c>
      <c r="E58" s="966" t="s">
        <v>677</v>
      </c>
      <c r="F58" s="369" t="s">
        <v>644</v>
      </c>
      <c r="G58" s="370" t="s">
        <v>645</v>
      </c>
      <c r="H58" s="370" t="s">
        <v>438</v>
      </c>
      <c r="I58" s="371" t="s">
        <v>656</v>
      </c>
      <c r="J58" s="371">
        <v>1</v>
      </c>
      <c r="K58" s="541">
        <v>41061</v>
      </c>
      <c r="L58" s="541">
        <v>41274</v>
      </c>
      <c r="M58" s="58">
        <f t="shared" si="9"/>
        <v>30.428571428571427</v>
      </c>
      <c r="N58" s="500" t="s">
        <v>551</v>
      </c>
      <c r="O58" s="542" t="e">
        <f>+#REF!</f>
        <v>#REF!</v>
      </c>
      <c r="P58" s="543" t="e">
        <f t="shared" si="4"/>
        <v>#REF!</v>
      </c>
      <c r="Q58" s="544" t="e">
        <f t="shared" si="5"/>
        <v>#REF!</v>
      </c>
      <c r="R58" s="544" t="e">
        <f t="shared" si="6"/>
        <v>#REF!</v>
      </c>
      <c r="S58" s="544" t="e">
        <f t="shared" si="7"/>
        <v>#REF!</v>
      </c>
      <c r="T58" s="545"/>
      <c r="U58" s="545"/>
      <c r="V58" s="561" t="e">
        <f>+#REF!</f>
        <v>#REF!</v>
      </c>
      <c r="W58" s="253" t="e">
        <f t="shared" si="0"/>
        <v>#REF!</v>
      </c>
      <c r="X58" s="253">
        <f t="shared" ca="1" si="1"/>
        <v>0</v>
      </c>
      <c r="Y58" s="63" t="e">
        <f t="shared" ca="1" si="2"/>
        <v>#REF!</v>
      </c>
      <c r="Z58" s="350"/>
      <c r="AA58" s="393"/>
    </row>
    <row r="59" spans="1:27" ht="173.25" customHeight="1" thickBot="1" x14ac:dyDescent="0.25">
      <c r="A59" s="968"/>
      <c r="B59" s="969"/>
      <c r="C59" s="970"/>
      <c r="D59" s="971"/>
      <c r="E59" s="971"/>
      <c r="F59" s="551" t="s">
        <v>646</v>
      </c>
      <c r="G59" s="521" t="s">
        <v>645</v>
      </c>
      <c r="H59" s="521" t="s">
        <v>647</v>
      </c>
      <c r="I59" s="522" t="s">
        <v>648</v>
      </c>
      <c r="J59" s="522">
        <v>2</v>
      </c>
      <c r="K59" s="552">
        <v>41061</v>
      </c>
      <c r="L59" s="552">
        <v>41274</v>
      </c>
      <c r="M59" s="553">
        <f t="shared" si="9"/>
        <v>30.428571428571427</v>
      </c>
      <c r="N59" s="514" t="s">
        <v>551</v>
      </c>
      <c r="O59" s="554" t="e">
        <f>+#REF!</f>
        <v>#REF!</v>
      </c>
      <c r="P59" s="555" t="e">
        <f t="shared" si="4"/>
        <v>#REF!</v>
      </c>
      <c r="Q59" s="556" t="e">
        <f t="shared" si="5"/>
        <v>#REF!</v>
      </c>
      <c r="R59" s="556" t="e">
        <f t="shared" si="6"/>
        <v>#REF!</v>
      </c>
      <c r="S59" s="556" t="e">
        <f t="shared" si="7"/>
        <v>#REF!</v>
      </c>
      <c r="T59" s="557"/>
      <c r="U59" s="557"/>
      <c r="V59" s="562" t="e">
        <f>+#REF!</f>
        <v>#REF!</v>
      </c>
      <c r="W59" s="558" t="e">
        <f t="shared" si="0"/>
        <v>#REF!</v>
      </c>
      <c r="X59" s="558">
        <f t="shared" ca="1" si="1"/>
        <v>0</v>
      </c>
      <c r="Y59" s="506" t="e">
        <f t="shared" ca="1" si="2"/>
        <v>#REF!</v>
      </c>
      <c r="Z59" s="350"/>
      <c r="AA59" s="393"/>
    </row>
    <row r="60" spans="1:27" ht="131.25" customHeight="1" thickBot="1" x14ac:dyDescent="0.25">
      <c r="A60" s="960">
        <v>25</v>
      </c>
      <c r="B60" s="962"/>
      <c r="C60" s="964" t="s">
        <v>678</v>
      </c>
      <c r="D60" s="966" t="s">
        <v>679</v>
      </c>
      <c r="E60" s="966" t="s">
        <v>680</v>
      </c>
      <c r="F60" s="369" t="s">
        <v>644</v>
      </c>
      <c r="G60" s="370" t="s">
        <v>645</v>
      </c>
      <c r="H60" s="370" t="s">
        <v>438</v>
      </c>
      <c r="I60" s="371" t="s">
        <v>656</v>
      </c>
      <c r="J60" s="371">
        <v>1</v>
      </c>
      <c r="K60" s="541">
        <v>41061</v>
      </c>
      <c r="L60" s="541">
        <v>41274</v>
      </c>
      <c r="M60" s="58">
        <f t="shared" si="9"/>
        <v>30.428571428571427</v>
      </c>
      <c r="N60" s="500" t="s">
        <v>551</v>
      </c>
      <c r="O60" s="542" t="e">
        <f>+#REF!</f>
        <v>#REF!</v>
      </c>
      <c r="P60" s="543" t="e">
        <f t="shared" si="4"/>
        <v>#REF!</v>
      </c>
      <c r="Q60" s="544" t="e">
        <f t="shared" si="5"/>
        <v>#REF!</v>
      </c>
      <c r="R60" s="544" t="e">
        <f t="shared" si="6"/>
        <v>#REF!</v>
      </c>
      <c r="S60" s="544" t="e">
        <f t="shared" si="7"/>
        <v>#REF!</v>
      </c>
      <c r="T60" s="545"/>
      <c r="U60" s="545"/>
      <c r="V60" s="561" t="e">
        <f>+#REF!</f>
        <v>#REF!</v>
      </c>
      <c r="W60" s="253" t="e">
        <f t="shared" si="0"/>
        <v>#REF!</v>
      </c>
      <c r="X60" s="253">
        <f t="shared" ca="1" si="1"/>
        <v>0</v>
      </c>
      <c r="Y60" s="63" t="e">
        <f t="shared" ca="1" si="2"/>
        <v>#REF!</v>
      </c>
      <c r="Z60" s="350"/>
      <c r="AA60" s="393"/>
    </row>
    <row r="61" spans="1:27" ht="143.25" customHeight="1" thickBot="1" x14ac:dyDescent="0.25">
      <c r="A61" s="968"/>
      <c r="B61" s="969"/>
      <c r="C61" s="970"/>
      <c r="D61" s="971"/>
      <c r="E61" s="971"/>
      <c r="F61" s="551" t="s">
        <v>646</v>
      </c>
      <c r="G61" s="521" t="s">
        <v>645</v>
      </c>
      <c r="H61" s="521" t="s">
        <v>647</v>
      </c>
      <c r="I61" s="522" t="s">
        <v>648</v>
      </c>
      <c r="J61" s="522">
        <v>2</v>
      </c>
      <c r="K61" s="552">
        <v>41061</v>
      </c>
      <c r="L61" s="552">
        <v>41274</v>
      </c>
      <c r="M61" s="553">
        <f t="shared" si="9"/>
        <v>30.428571428571427</v>
      </c>
      <c r="N61" s="514" t="s">
        <v>551</v>
      </c>
      <c r="O61" s="554" t="e">
        <f>+#REF!</f>
        <v>#REF!</v>
      </c>
      <c r="P61" s="555" t="e">
        <f t="shared" si="4"/>
        <v>#REF!</v>
      </c>
      <c r="Q61" s="556" t="e">
        <f t="shared" si="5"/>
        <v>#REF!</v>
      </c>
      <c r="R61" s="556" t="e">
        <f t="shared" si="6"/>
        <v>#REF!</v>
      </c>
      <c r="S61" s="556" t="e">
        <f t="shared" si="7"/>
        <v>#REF!</v>
      </c>
      <c r="T61" s="557"/>
      <c r="U61" s="557"/>
      <c r="V61" s="562" t="e">
        <f>+#REF!</f>
        <v>#REF!</v>
      </c>
      <c r="W61" s="558" t="e">
        <f t="shared" si="0"/>
        <v>#REF!</v>
      </c>
      <c r="X61" s="558">
        <f t="shared" ca="1" si="1"/>
        <v>0</v>
      </c>
      <c r="Y61" s="506" t="e">
        <f t="shared" ca="1" si="2"/>
        <v>#REF!</v>
      </c>
      <c r="Z61" s="350"/>
      <c r="AA61" s="393"/>
    </row>
    <row r="62" spans="1:27" ht="117.75" customHeight="1" thickBot="1" x14ac:dyDescent="0.25">
      <c r="A62" s="960">
        <v>26</v>
      </c>
      <c r="B62" s="962"/>
      <c r="C62" s="964" t="s">
        <v>681</v>
      </c>
      <c r="D62" s="966" t="s">
        <v>682</v>
      </c>
      <c r="E62" s="966" t="s">
        <v>683</v>
      </c>
      <c r="F62" s="369" t="s">
        <v>684</v>
      </c>
      <c r="G62" s="370" t="s">
        <v>685</v>
      </c>
      <c r="H62" s="370" t="s">
        <v>686</v>
      </c>
      <c r="I62" s="371" t="s">
        <v>686</v>
      </c>
      <c r="J62" s="371">
        <v>1</v>
      </c>
      <c r="K62" s="541">
        <v>41061</v>
      </c>
      <c r="L62" s="541">
        <v>41274</v>
      </c>
      <c r="M62" s="58">
        <f t="shared" si="9"/>
        <v>30.428571428571427</v>
      </c>
      <c r="N62" s="500" t="s">
        <v>551</v>
      </c>
      <c r="O62" s="542" t="e">
        <f>+#REF!</f>
        <v>#REF!</v>
      </c>
      <c r="P62" s="543" t="e">
        <f t="shared" si="4"/>
        <v>#REF!</v>
      </c>
      <c r="Q62" s="544" t="e">
        <f t="shared" si="5"/>
        <v>#REF!</v>
      </c>
      <c r="R62" s="544" t="e">
        <f t="shared" si="6"/>
        <v>#REF!</v>
      </c>
      <c r="S62" s="544" t="e">
        <f t="shared" si="7"/>
        <v>#REF!</v>
      </c>
      <c r="T62" s="545"/>
      <c r="U62" s="545"/>
      <c r="V62" s="561" t="e">
        <f>+#REF!</f>
        <v>#REF!</v>
      </c>
      <c r="W62" s="253" t="e">
        <f t="shared" si="0"/>
        <v>#REF!</v>
      </c>
      <c r="X62" s="253">
        <f t="shared" ca="1" si="1"/>
        <v>0</v>
      </c>
      <c r="Y62" s="63" t="e">
        <f t="shared" ca="1" si="2"/>
        <v>#REF!</v>
      </c>
      <c r="Z62" s="350"/>
      <c r="AA62" s="393"/>
    </row>
    <row r="63" spans="1:27" ht="207.75" customHeight="1" thickBot="1" x14ac:dyDescent="0.25">
      <c r="A63" s="961"/>
      <c r="B63" s="963"/>
      <c r="C63" s="965"/>
      <c r="D63" s="967"/>
      <c r="E63" s="967"/>
      <c r="F63" s="372" t="s">
        <v>687</v>
      </c>
      <c r="G63" s="373" t="s">
        <v>688</v>
      </c>
      <c r="H63" s="373" t="s">
        <v>689</v>
      </c>
      <c r="I63" s="374" t="s">
        <v>689</v>
      </c>
      <c r="J63" s="374">
        <v>1</v>
      </c>
      <c r="K63" s="546">
        <v>41061</v>
      </c>
      <c r="L63" s="546">
        <v>41274</v>
      </c>
      <c r="M63" s="505">
        <f t="shared" si="9"/>
        <v>30.428571428571427</v>
      </c>
      <c r="N63" s="501" t="s">
        <v>551</v>
      </c>
      <c r="O63" s="547" t="e">
        <f>+#REF!</f>
        <v>#REF!</v>
      </c>
      <c r="P63" s="548" t="e">
        <f>IF(O63/J63&gt;1,1,+O63/J63)</f>
        <v>#REF!</v>
      </c>
      <c r="Q63" s="549" t="e">
        <f t="shared" si="5"/>
        <v>#REF!</v>
      </c>
      <c r="R63" s="549" t="e">
        <f t="shared" si="6"/>
        <v>#REF!</v>
      </c>
      <c r="S63" s="549" t="e">
        <f t="shared" si="7"/>
        <v>#REF!</v>
      </c>
      <c r="T63" s="550"/>
      <c r="U63" s="550"/>
      <c r="V63" s="563" t="e">
        <f>+#REF!</f>
        <v>#REF!</v>
      </c>
      <c r="W63" s="255" t="e">
        <f t="shared" si="0"/>
        <v>#REF!</v>
      </c>
      <c r="X63" s="255">
        <f t="shared" ca="1" si="1"/>
        <v>0</v>
      </c>
      <c r="Y63" s="73" t="e">
        <f t="shared" ca="1" si="2"/>
        <v>#REF!</v>
      </c>
      <c r="Z63" s="350"/>
      <c r="AA63" s="393"/>
    </row>
  </sheetData>
  <mergeCells count="117">
    <mergeCell ref="P10:P11"/>
    <mergeCell ref="Q10:Q11"/>
    <mergeCell ref="AA10:AA11"/>
    <mergeCell ref="S10:S11"/>
    <mergeCell ref="T10:U10"/>
    <mergeCell ref="Y10:Y11"/>
    <mergeCell ref="AA13:AA16"/>
    <mergeCell ref="A13:A16"/>
    <mergeCell ref="B13:B16"/>
    <mergeCell ref="C13:C16"/>
    <mergeCell ref="D13:D16"/>
    <mergeCell ref="E13:E16"/>
    <mergeCell ref="A12:C12"/>
    <mergeCell ref="P12:V12"/>
    <mergeCell ref="A10:A11"/>
    <mergeCell ref="B10:B11"/>
    <mergeCell ref="C10:C11"/>
    <mergeCell ref="D10:D11"/>
    <mergeCell ref="E10:E11"/>
    <mergeCell ref="L10:L11"/>
    <mergeCell ref="M10:M11"/>
    <mergeCell ref="N10:N11"/>
    <mergeCell ref="O10:O11"/>
    <mergeCell ref="A1:M1"/>
    <mergeCell ref="A2:M2"/>
    <mergeCell ref="N2:N3"/>
    <mergeCell ref="A3:M3"/>
    <mergeCell ref="A5:M5"/>
    <mergeCell ref="A6:E6"/>
    <mergeCell ref="A22:V22"/>
    <mergeCell ref="A31:A32"/>
    <mergeCell ref="B31:B32"/>
    <mergeCell ref="C31:C32"/>
    <mergeCell ref="D31:D32"/>
    <mergeCell ref="E31:E32"/>
    <mergeCell ref="F10:F11"/>
    <mergeCell ref="R10:R11"/>
    <mergeCell ref="G10:G11"/>
    <mergeCell ref="H10:H11"/>
    <mergeCell ref="I10:I11"/>
    <mergeCell ref="J10:J11"/>
    <mergeCell ref="K10:K11"/>
    <mergeCell ref="A7:E7"/>
    <mergeCell ref="A8:C8"/>
    <mergeCell ref="A9:C9"/>
    <mergeCell ref="L9:M9"/>
    <mergeCell ref="T9:U9"/>
    <mergeCell ref="A37:A38"/>
    <mergeCell ref="B37:B38"/>
    <mergeCell ref="C37:C38"/>
    <mergeCell ref="D37:D38"/>
    <mergeCell ref="E37:E38"/>
    <mergeCell ref="A33:A34"/>
    <mergeCell ref="B33:B34"/>
    <mergeCell ref="C33:C34"/>
    <mergeCell ref="D33:D34"/>
    <mergeCell ref="E33:E34"/>
    <mergeCell ref="A42:A43"/>
    <mergeCell ref="B42:B43"/>
    <mergeCell ref="C42:C43"/>
    <mergeCell ref="D42:D43"/>
    <mergeCell ref="E42:E43"/>
    <mergeCell ref="A40:A41"/>
    <mergeCell ref="B40:B41"/>
    <mergeCell ref="C40:C41"/>
    <mergeCell ref="D40:D41"/>
    <mergeCell ref="E40:E41"/>
    <mergeCell ref="A46:A47"/>
    <mergeCell ref="B46:B47"/>
    <mergeCell ref="C46:C47"/>
    <mergeCell ref="D46:D47"/>
    <mergeCell ref="E46:E47"/>
    <mergeCell ref="A44:A45"/>
    <mergeCell ref="B44:B45"/>
    <mergeCell ref="C44:C45"/>
    <mergeCell ref="D44:D45"/>
    <mergeCell ref="E44:E45"/>
    <mergeCell ref="A50:A51"/>
    <mergeCell ref="B50:B51"/>
    <mergeCell ref="C50:C51"/>
    <mergeCell ref="D50:D51"/>
    <mergeCell ref="E50:E51"/>
    <mergeCell ref="A48:A49"/>
    <mergeCell ref="B48:B49"/>
    <mergeCell ref="C48:C49"/>
    <mergeCell ref="D48:D49"/>
    <mergeCell ref="E48:E49"/>
    <mergeCell ref="A54:A55"/>
    <mergeCell ref="B54:B55"/>
    <mergeCell ref="C54:C55"/>
    <mergeCell ref="D54:D55"/>
    <mergeCell ref="E54:E55"/>
    <mergeCell ref="A52:A53"/>
    <mergeCell ref="B52:B53"/>
    <mergeCell ref="C52:C53"/>
    <mergeCell ref="D52:D53"/>
    <mergeCell ref="E52:E53"/>
    <mergeCell ref="A58:A59"/>
    <mergeCell ref="B58:B59"/>
    <mergeCell ref="C58:C59"/>
    <mergeCell ref="D58:D59"/>
    <mergeCell ref="E58:E59"/>
    <mergeCell ref="A56:A57"/>
    <mergeCell ref="B56:B57"/>
    <mergeCell ref="C56:C57"/>
    <mergeCell ref="D56:D57"/>
    <mergeCell ref="E56:E57"/>
    <mergeCell ref="A62:A63"/>
    <mergeCell ref="B62:B63"/>
    <mergeCell ref="C62:C63"/>
    <mergeCell ref="D62:D63"/>
    <mergeCell ref="E62:E63"/>
    <mergeCell ref="A60:A61"/>
    <mergeCell ref="B60:B61"/>
    <mergeCell ref="C60:C61"/>
    <mergeCell ref="D60:D61"/>
    <mergeCell ref="E60:E61"/>
  </mergeCells>
  <conditionalFormatting sqref="Y18:Y21 Y13:Y16">
    <cfRule type="cellIs" dxfId="32" priority="7" operator="equal">
      <formula>"EN TERMINO"</formula>
    </cfRule>
    <cfRule type="cellIs" dxfId="31" priority="8" operator="equal">
      <formula>"CUMPLIDA"</formula>
    </cfRule>
    <cfRule type="cellIs" dxfId="30" priority="9" operator="equal">
      <formula>"VENCIDA"</formula>
    </cfRule>
  </conditionalFormatting>
  <conditionalFormatting sqref="Y23">
    <cfRule type="cellIs" dxfId="29" priority="4" operator="equal">
      <formula>"EN TERMINO"</formula>
    </cfRule>
    <cfRule type="cellIs" dxfId="28" priority="5" operator="equal">
      <formula>"CUMPLIDA"</formula>
    </cfRule>
    <cfRule type="cellIs" dxfId="27" priority="6" operator="equal">
      <formula>"VENCIDA"</formula>
    </cfRule>
  </conditionalFormatting>
  <conditionalFormatting sqref="Y24:Y63">
    <cfRule type="cellIs" dxfId="26" priority="1" operator="equal">
      <formula>"EN TERMINO"</formula>
    </cfRule>
    <cfRule type="cellIs" dxfId="25" priority="2" operator="equal">
      <formula>"CUMPLIDA"</formula>
    </cfRule>
    <cfRule type="cellIs" dxfId="24" priority="3" operator="equal">
      <formula>"VENCIDA"</formula>
    </cfRule>
  </conditionalFormatting>
  <dataValidations count="1">
    <dataValidation allowBlank="1" showInputMessage="1" showErrorMessage="1" prompt="Marque 1 en caso de haber cumplido la meta" sqref="O13:O14"/>
  </dataValidations>
  <hyperlinks>
    <hyperlink ref="N2:N3" location="Consolidado!A1" display="INICIO"/>
  </hyperlink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40"/>
  <sheetViews>
    <sheetView topLeftCell="I33" zoomScale="55" zoomScaleNormal="55" workbookViewId="0">
      <selection activeCell="A8" sqref="A8:E8"/>
    </sheetView>
  </sheetViews>
  <sheetFormatPr baseColWidth="10" defaultColWidth="9.85546875" defaultRowHeight="12.75" x14ac:dyDescent="0.2"/>
  <cols>
    <col min="1" max="1" width="9.5703125" style="28" customWidth="1"/>
    <col min="2" max="2" width="9.85546875" style="28" customWidth="1"/>
    <col min="3" max="3" width="46.85546875" style="5" customWidth="1"/>
    <col min="4" max="5" width="21.7109375" style="5" customWidth="1"/>
    <col min="6" max="6" width="30.28515625" style="5" customWidth="1"/>
    <col min="7" max="7" width="25.85546875" style="5" customWidth="1"/>
    <col min="8" max="8" width="22.42578125" style="5" customWidth="1"/>
    <col min="9" max="9" width="14.140625" style="5" customWidth="1"/>
    <col min="10" max="10" width="11.42578125" style="5" customWidth="1"/>
    <col min="11" max="11" width="11.140625" style="5" customWidth="1"/>
    <col min="12" max="12" width="12.7109375" style="5" customWidth="1"/>
    <col min="13" max="13" width="11.28515625" style="5" customWidth="1"/>
    <col min="14" max="14" width="20.42578125" style="5" customWidth="1"/>
    <col min="15" max="15" width="12.42578125" style="5" customWidth="1"/>
    <col min="16" max="16" width="12.85546875" style="28" customWidth="1"/>
    <col min="17" max="17" width="11.28515625" style="28" customWidth="1"/>
    <col min="18" max="18" width="13.140625" style="28" customWidth="1"/>
    <col min="19" max="19" width="10.140625" style="28" customWidth="1"/>
    <col min="20" max="20" width="10.5703125" style="5" customWidth="1"/>
    <col min="21" max="21" width="9.85546875" style="5" customWidth="1"/>
    <col min="22" max="22" width="50.28515625" style="5" customWidth="1"/>
    <col min="23" max="24" width="2.28515625" style="5" customWidth="1"/>
    <col min="25" max="25" width="12.85546875" style="28" customWidth="1"/>
    <col min="26" max="26" width="14.42578125" style="5" customWidth="1"/>
    <col min="27" max="27" width="15.85546875" style="5" hidden="1" customWidth="1"/>
    <col min="28" max="254" width="11.42578125" style="5" customWidth="1"/>
    <col min="255" max="255" width="9.5703125" style="5" customWidth="1"/>
    <col min="256" max="16384" width="9.85546875" style="5"/>
  </cols>
  <sheetData>
    <row r="1" spans="1:54" x14ac:dyDescent="0.2">
      <c r="A1" s="895" t="s">
        <v>0</v>
      </c>
      <c r="B1" s="896"/>
      <c r="C1" s="896"/>
      <c r="D1" s="896"/>
      <c r="E1" s="896"/>
      <c r="F1" s="896"/>
      <c r="G1" s="896"/>
      <c r="H1" s="896"/>
      <c r="I1" s="896"/>
      <c r="J1" s="896"/>
      <c r="K1" s="896"/>
      <c r="L1" s="896"/>
      <c r="M1" s="896"/>
      <c r="N1" s="1"/>
      <c r="O1" s="2"/>
      <c r="P1" s="2"/>
      <c r="Q1" s="2"/>
      <c r="R1" s="2"/>
      <c r="S1" s="2"/>
      <c r="T1" s="2"/>
      <c r="U1" s="3"/>
      <c r="V1" s="4"/>
    </row>
    <row r="2" spans="1:54" x14ac:dyDescent="0.2">
      <c r="A2" s="897" t="s">
        <v>1</v>
      </c>
      <c r="B2" s="898"/>
      <c r="C2" s="898"/>
      <c r="D2" s="898"/>
      <c r="E2" s="898"/>
      <c r="F2" s="898"/>
      <c r="G2" s="898"/>
      <c r="H2" s="898"/>
      <c r="I2" s="898"/>
      <c r="J2" s="898"/>
      <c r="K2" s="898"/>
      <c r="L2" s="898"/>
      <c r="M2" s="898"/>
      <c r="N2" s="920" t="s">
        <v>529</v>
      </c>
      <c r="O2" s="6"/>
      <c r="P2" s="6"/>
      <c r="Q2" s="6"/>
      <c r="R2" s="6"/>
      <c r="S2" s="6"/>
      <c r="T2" s="6"/>
      <c r="U2" s="7"/>
      <c r="V2" s="4"/>
      <c r="Z2" s="54" t="s">
        <v>136</v>
      </c>
    </row>
    <row r="3" spans="1:54" ht="13.5" thickBot="1" x14ac:dyDescent="0.25">
      <c r="A3" s="897" t="s">
        <v>2</v>
      </c>
      <c r="B3" s="898"/>
      <c r="C3" s="898"/>
      <c r="D3" s="898"/>
      <c r="E3" s="898"/>
      <c r="F3" s="898"/>
      <c r="G3" s="898"/>
      <c r="H3" s="898"/>
      <c r="I3" s="898"/>
      <c r="J3" s="898"/>
      <c r="K3" s="898"/>
      <c r="L3" s="898"/>
      <c r="M3" s="898"/>
      <c r="N3" s="921"/>
      <c r="O3" s="6"/>
      <c r="P3" s="6"/>
      <c r="Q3" s="6"/>
      <c r="R3" s="6"/>
      <c r="S3" s="6"/>
      <c r="T3" s="6"/>
      <c r="U3" s="7"/>
      <c r="V3" s="4"/>
      <c r="Z3" s="250">
        <f ca="1">TODAY()</f>
        <v>45371</v>
      </c>
    </row>
    <row r="4" spans="1:54" ht="13.5" thickTop="1" x14ac:dyDescent="0.2">
      <c r="A4" s="401"/>
      <c r="B4" s="402"/>
      <c r="C4" s="6"/>
      <c r="D4" s="6"/>
      <c r="E4" s="6"/>
      <c r="F4" s="6"/>
      <c r="G4" s="6"/>
      <c r="H4" s="6"/>
      <c r="I4" s="6"/>
      <c r="J4" s="6"/>
      <c r="K4" s="6"/>
      <c r="L4" s="6"/>
      <c r="M4" s="6"/>
      <c r="N4" s="4"/>
      <c r="O4" s="6"/>
      <c r="P4" s="6"/>
      <c r="Q4" s="6"/>
      <c r="R4" s="6"/>
      <c r="S4" s="6"/>
      <c r="T4" s="6"/>
      <c r="U4" s="7"/>
      <c r="V4" s="4"/>
    </row>
    <row r="5" spans="1:54" s="10" customFormat="1" x14ac:dyDescent="0.25">
      <c r="A5" s="899" t="s">
        <v>3</v>
      </c>
      <c r="B5" s="900"/>
      <c r="C5" s="900"/>
      <c r="D5" s="900"/>
      <c r="E5" s="900"/>
      <c r="F5" s="900"/>
      <c r="G5" s="900"/>
      <c r="H5" s="900"/>
      <c r="I5" s="900"/>
      <c r="J5" s="900"/>
      <c r="K5" s="900"/>
      <c r="L5" s="900"/>
      <c r="M5" s="900"/>
      <c r="N5" s="8"/>
      <c r="O5" s="9"/>
      <c r="Q5" s="8"/>
      <c r="R5" s="8"/>
      <c r="S5" s="8"/>
      <c r="T5" s="8"/>
      <c r="U5" s="11"/>
      <c r="V5" s="8"/>
      <c r="W5" s="8"/>
      <c r="X5" s="8"/>
      <c r="Y5" s="8"/>
      <c r="Z5" s="240"/>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row>
    <row r="6" spans="1:54" s="10" customFormat="1" x14ac:dyDescent="0.25">
      <c r="A6" s="899" t="s">
        <v>4</v>
      </c>
      <c r="B6" s="900"/>
      <c r="C6" s="900"/>
      <c r="D6" s="900"/>
      <c r="E6" s="900"/>
      <c r="F6" s="9"/>
      <c r="G6" s="9"/>
      <c r="H6" s="9"/>
      <c r="I6" s="9"/>
      <c r="J6" s="9"/>
      <c r="K6" s="9"/>
      <c r="L6" s="9"/>
      <c r="M6" s="9"/>
      <c r="N6" s="8"/>
      <c r="O6" s="9"/>
      <c r="Q6" s="8"/>
      <c r="R6" s="8"/>
      <c r="S6" s="8"/>
      <c r="T6" s="8"/>
      <c r="U6" s="11"/>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row>
    <row r="7" spans="1:54" s="10" customFormat="1" x14ac:dyDescent="0.25">
      <c r="A7" s="899" t="s">
        <v>5</v>
      </c>
      <c r="B7" s="900"/>
      <c r="C7" s="900"/>
      <c r="D7" s="900"/>
      <c r="E7" s="900"/>
      <c r="F7" s="9"/>
      <c r="G7" s="9"/>
      <c r="H7" s="9"/>
      <c r="I7" s="9"/>
      <c r="J7" s="9"/>
      <c r="K7" s="9"/>
      <c r="L7" s="9"/>
      <c r="M7" s="9"/>
      <c r="N7" s="8"/>
      <c r="O7" s="9"/>
      <c r="Q7" s="8"/>
      <c r="R7" s="8"/>
      <c r="S7" s="8"/>
      <c r="T7" s="8"/>
      <c r="U7" s="11"/>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row>
    <row r="8" spans="1:54" s="10" customFormat="1" ht="13.5" thickBot="1" x14ac:dyDescent="0.3">
      <c r="A8" s="899" t="s">
        <v>504</v>
      </c>
      <c r="B8" s="900"/>
      <c r="C8" s="900"/>
      <c r="D8" s="9"/>
      <c r="E8" s="9"/>
      <c r="F8" s="9"/>
      <c r="G8" s="9"/>
      <c r="H8" s="9"/>
      <c r="I8" s="9"/>
      <c r="J8" s="9"/>
      <c r="K8" s="9"/>
      <c r="L8" s="9"/>
      <c r="M8" s="9"/>
      <c r="N8" s="8"/>
      <c r="O8" s="9"/>
      <c r="Q8" s="8"/>
      <c r="R8" s="8"/>
      <c r="S8" s="8"/>
      <c r="T8" s="8"/>
      <c r="U8" s="11"/>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row>
    <row r="9" spans="1:54" s="10" customFormat="1" ht="13.5" thickBot="1" x14ac:dyDescent="0.3">
      <c r="A9" s="899" t="e">
        <f>+#REF!</f>
        <v>#REF!</v>
      </c>
      <c r="B9" s="900"/>
      <c r="C9" s="900"/>
      <c r="D9" s="387">
        <f ca="1">+Z3</f>
        <v>45371</v>
      </c>
      <c r="E9" s="9"/>
      <c r="F9" s="9"/>
      <c r="G9" s="9"/>
      <c r="H9" s="9"/>
      <c r="I9" s="9"/>
      <c r="J9" s="9"/>
      <c r="K9" s="9"/>
      <c r="L9" s="901"/>
      <c r="M9" s="901"/>
      <c r="N9" s="12"/>
      <c r="O9" s="13"/>
      <c r="P9" s="14"/>
      <c r="Q9" s="12"/>
      <c r="R9" s="12"/>
      <c r="S9" s="12"/>
      <c r="T9" s="908" t="e">
        <f>+#REF!</f>
        <v>#REF!</v>
      </c>
      <c r="U9" s="909"/>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row>
    <row r="10" spans="1:54" ht="13.5" thickBot="1" x14ac:dyDescent="0.25">
      <c r="A10" s="904" t="s">
        <v>6</v>
      </c>
      <c r="B10" s="904" t="s">
        <v>7</v>
      </c>
      <c r="C10" s="904" t="s">
        <v>8</v>
      </c>
      <c r="D10" s="906" t="s">
        <v>9</v>
      </c>
      <c r="E10" s="902" t="s">
        <v>10</v>
      </c>
      <c r="F10" s="904" t="s">
        <v>11</v>
      </c>
      <c r="G10" s="904" t="s">
        <v>12</v>
      </c>
      <c r="H10" s="904" t="s">
        <v>13</v>
      </c>
      <c r="I10" s="902" t="s">
        <v>14</v>
      </c>
      <c r="J10" s="902" t="s">
        <v>15</v>
      </c>
      <c r="K10" s="912" t="s">
        <v>16</v>
      </c>
      <c r="L10" s="906" t="s">
        <v>17</v>
      </c>
      <c r="M10" s="902" t="s">
        <v>18</v>
      </c>
      <c r="N10" s="914" t="s">
        <v>19</v>
      </c>
      <c r="O10" s="916" t="s">
        <v>20</v>
      </c>
      <c r="P10" s="902" t="s">
        <v>1170</v>
      </c>
      <c r="Q10" s="902" t="s">
        <v>1171</v>
      </c>
      <c r="R10" s="902" t="s">
        <v>22</v>
      </c>
      <c r="S10" s="912" t="s">
        <v>23</v>
      </c>
      <c r="T10" s="918" t="s">
        <v>24</v>
      </c>
      <c r="U10" s="919"/>
      <c r="V10" s="4"/>
      <c r="Y10" s="902" t="s">
        <v>137</v>
      </c>
      <c r="AA10" s="904" t="s">
        <v>511</v>
      </c>
    </row>
    <row r="11" spans="1:54" ht="13.5" thickBot="1" x14ac:dyDescent="0.25">
      <c r="A11" s="905"/>
      <c r="B11" s="905"/>
      <c r="C11" s="905"/>
      <c r="D11" s="907"/>
      <c r="E11" s="903"/>
      <c r="F11" s="905"/>
      <c r="G11" s="905"/>
      <c r="H11" s="905"/>
      <c r="I11" s="903"/>
      <c r="J11" s="903"/>
      <c r="K11" s="913"/>
      <c r="L11" s="907"/>
      <c r="M11" s="903"/>
      <c r="N11" s="915"/>
      <c r="O11" s="917"/>
      <c r="P11" s="903"/>
      <c r="Q11" s="903"/>
      <c r="R11" s="903"/>
      <c r="S11" s="913"/>
      <c r="T11" s="15" t="s">
        <v>25</v>
      </c>
      <c r="U11" s="16" t="s">
        <v>26</v>
      </c>
      <c r="V11" s="17" t="s">
        <v>27</v>
      </c>
      <c r="Y11" s="903"/>
      <c r="AA11" s="905"/>
    </row>
    <row r="12" spans="1:54" ht="13.5" thickBot="1" x14ac:dyDescent="0.25">
      <c r="A12" s="892" t="s">
        <v>474</v>
      </c>
      <c r="B12" s="855"/>
      <c r="C12" s="855"/>
      <c r="D12" s="18"/>
      <c r="E12" s="18"/>
      <c r="F12" s="18"/>
      <c r="G12" s="18"/>
      <c r="H12" s="18"/>
      <c r="I12" s="18"/>
      <c r="J12" s="18"/>
      <c r="K12" s="18"/>
      <c r="L12" s="18"/>
      <c r="M12" s="18"/>
      <c r="N12" s="19"/>
      <c r="O12" s="55"/>
      <c r="P12" s="851"/>
      <c r="Q12" s="852"/>
      <c r="R12" s="852"/>
      <c r="S12" s="852"/>
      <c r="T12" s="893"/>
      <c r="U12" s="893"/>
      <c r="V12" s="894"/>
      <c r="W12" s="20"/>
      <c r="X12" s="20"/>
      <c r="Y12" s="21"/>
    </row>
    <row r="13" spans="1:54" ht="294" thickBot="1" x14ac:dyDescent="0.25">
      <c r="A13" s="259">
        <v>23</v>
      </c>
      <c r="B13" s="274">
        <v>1103001</v>
      </c>
      <c r="C13" s="261" t="s">
        <v>1023</v>
      </c>
      <c r="D13" s="261" t="s">
        <v>288</v>
      </c>
      <c r="E13" s="261" t="s">
        <v>289</v>
      </c>
      <c r="F13" s="229" t="s">
        <v>290</v>
      </c>
      <c r="G13" s="229" t="s">
        <v>291</v>
      </c>
      <c r="H13" s="229" t="s">
        <v>292</v>
      </c>
      <c r="I13" s="180" t="s">
        <v>293</v>
      </c>
      <c r="J13" s="180">
        <v>1</v>
      </c>
      <c r="K13" s="292">
        <v>40812</v>
      </c>
      <c r="L13" s="292">
        <v>41173</v>
      </c>
      <c r="M13" s="81">
        <f t="shared" ref="M13:M26" si="0">(+L13-K13)/7</f>
        <v>51.571428571428569</v>
      </c>
      <c r="N13" s="126" t="s">
        <v>294</v>
      </c>
      <c r="O13" s="264" t="e">
        <f>+#REF!</f>
        <v>#REF!</v>
      </c>
      <c r="P13" s="265" t="e">
        <f t="shared" ref="P13:P32" si="1">IF(O13/J13&gt;1,1,+O13/J13)</f>
        <v>#REF!</v>
      </c>
      <c r="Q13" s="81" t="e">
        <f t="shared" ref="Q13:Q32" si="2">+M13*P13</f>
        <v>#REF!</v>
      </c>
      <c r="R13" s="81" t="e">
        <f t="shared" ref="R13:R32" si="3">IF(L13&lt;=$T$9,Q13,0)</f>
        <v>#REF!</v>
      </c>
      <c r="S13" s="81" t="e">
        <f t="shared" ref="S13:S32" si="4">IF($T$9&gt;=L13,M13,0)</f>
        <v>#REF!</v>
      </c>
      <c r="T13" s="266"/>
      <c r="U13" s="266"/>
      <c r="V13" s="384" t="e">
        <f>+#REF!</f>
        <v>#REF!</v>
      </c>
      <c r="W13" s="285" t="e">
        <f t="shared" ref="W13:W32" si="5">IF(P13=100%,2,0)</f>
        <v>#REF!</v>
      </c>
      <c r="X13" s="285">
        <f t="shared" ref="X13:X32" ca="1" si="6">IF(L13&lt;$Z$3,0,1)</f>
        <v>0</v>
      </c>
      <c r="Y13" s="86" t="e">
        <f t="shared" ref="Y13:Y32" ca="1" si="7">IF(W13+X13&gt;1,"CUMPLIDA",IF(X13=1,"EN TERMINO","VENCIDA"))</f>
        <v>#REF!</v>
      </c>
      <c r="AA13" s="394" t="s">
        <v>508</v>
      </c>
    </row>
    <row r="14" spans="1:54" ht="255.75" thickBot="1" x14ac:dyDescent="0.25">
      <c r="A14" s="259">
        <v>24</v>
      </c>
      <c r="B14" s="274">
        <v>1103002</v>
      </c>
      <c r="C14" s="261" t="s">
        <v>295</v>
      </c>
      <c r="D14" s="261" t="s">
        <v>1024</v>
      </c>
      <c r="E14" s="261" t="s">
        <v>296</v>
      </c>
      <c r="F14" s="229" t="s">
        <v>297</v>
      </c>
      <c r="G14" s="229" t="s">
        <v>298</v>
      </c>
      <c r="H14" s="229" t="s">
        <v>299</v>
      </c>
      <c r="I14" s="180" t="s">
        <v>300</v>
      </c>
      <c r="J14" s="180">
        <v>4</v>
      </c>
      <c r="K14" s="292">
        <v>40812</v>
      </c>
      <c r="L14" s="292">
        <v>41173</v>
      </c>
      <c r="M14" s="81">
        <f t="shared" si="0"/>
        <v>51.571428571428569</v>
      </c>
      <c r="N14" s="126" t="s">
        <v>294</v>
      </c>
      <c r="O14" s="264" t="e">
        <f>+#REF!</f>
        <v>#REF!</v>
      </c>
      <c r="P14" s="265" t="e">
        <f t="shared" si="1"/>
        <v>#REF!</v>
      </c>
      <c r="Q14" s="81" t="e">
        <f t="shared" si="2"/>
        <v>#REF!</v>
      </c>
      <c r="R14" s="81" t="e">
        <f t="shared" si="3"/>
        <v>#REF!</v>
      </c>
      <c r="S14" s="81" t="e">
        <f t="shared" si="4"/>
        <v>#REF!</v>
      </c>
      <c r="T14" s="266"/>
      <c r="U14" s="266"/>
      <c r="V14" s="384" t="e">
        <f>+#REF!</f>
        <v>#REF!</v>
      </c>
      <c r="W14" s="285" t="e">
        <f t="shared" si="5"/>
        <v>#REF!</v>
      </c>
      <c r="X14" s="285">
        <f t="shared" ca="1" si="6"/>
        <v>0</v>
      </c>
      <c r="Y14" s="86" t="e">
        <f t="shared" ca="1" si="7"/>
        <v>#REF!</v>
      </c>
      <c r="AA14" s="394" t="s">
        <v>508</v>
      </c>
    </row>
    <row r="15" spans="1:54" ht="76.5" x14ac:dyDescent="0.2">
      <c r="A15" s="796">
        <v>25</v>
      </c>
      <c r="B15" s="931">
        <v>1103002</v>
      </c>
      <c r="C15" s="956" t="s">
        <v>301</v>
      </c>
      <c r="D15" s="956" t="s">
        <v>1025</v>
      </c>
      <c r="E15" s="956" t="s">
        <v>302</v>
      </c>
      <c r="F15" s="975" t="s">
        <v>303</v>
      </c>
      <c r="G15" s="975" t="s">
        <v>304</v>
      </c>
      <c r="H15" s="256" t="s">
        <v>305</v>
      </c>
      <c r="I15" s="293" t="s">
        <v>306</v>
      </c>
      <c r="J15" s="293">
        <v>29</v>
      </c>
      <c r="K15" s="294">
        <v>40812</v>
      </c>
      <c r="L15" s="294">
        <v>41173</v>
      </c>
      <c r="M15" s="58">
        <f t="shared" si="0"/>
        <v>51.571428571428569</v>
      </c>
      <c r="N15" s="940" t="s">
        <v>294</v>
      </c>
      <c r="O15" s="112" t="e">
        <f>+#REF!</f>
        <v>#REF!</v>
      </c>
      <c r="P15" s="268" t="e">
        <f t="shared" si="1"/>
        <v>#REF!</v>
      </c>
      <c r="Q15" s="58" t="e">
        <f t="shared" si="2"/>
        <v>#REF!</v>
      </c>
      <c r="R15" s="58" t="e">
        <f t="shared" si="3"/>
        <v>#REF!</v>
      </c>
      <c r="S15" s="58" t="e">
        <f t="shared" si="4"/>
        <v>#REF!</v>
      </c>
      <c r="T15" s="269"/>
      <c r="U15" s="269"/>
      <c r="V15" s="375" t="e">
        <f>+#REF!</f>
        <v>#REF!</v>
      </c>
      <c r="W15" s="253" t="e">
        <f t="shared" si="5"/>
        <v>#REF!</v>
      </c>
      <c r="X15" s="253">
        <f t="shared" ca="1" si="6"/>
        <v>0</v>
      </c>
      <c r="Y15" s="63" t="e">
        <f t="shared" ca="1" si="7"/>
        <v>#REF!</v>
      </c>
      <c r="AA15" s="924" t="s">
        <v>508</v>
      </c>
    </row>
    <row r="16" spans="1:54" ht="25.5" x14ac:dyDescent="0.2">
      <c r="A16" s="801"/>
      <c r="B16" s="932"/>
      <c r="C16" s="957"/>
      <c r="D16" s="957"/>
      <c r="E16" s="957"/>
      <c r="F16" s="928"/>
      <c r="G16" s="928"/>
      <c r="H16" s="257" t="s">
        <v>307</v>
      </c>
      <c r="I16" s="295" t="s">
        <v>308</v>
      </c>
      <c r="J16" s="295">
        <v>3</v>
      </c>
      <c r="K16" s="296">
        <v>40812</v>
      </c>
      <c r="L16" s="296">
        <v>41173</v>
      </c>
      <c r="M16" s="483">
        <f t="shared" si="0"/>
        <v>51.571428571428569</v>
      </c>
      <c r="N16" s="938"/>
      <c r="O16" s="270" t="e">
        <f>+#REF!</f>
        <v>#REF!</v>
      </c>
      <c r="P16" s="271" t="e">
        <f t="shared" si="1"/>
        <v>#REF!</v>
      </c>
      <c r="Q16" s="483" t="e">
        <f t="shared" si="2"/>
        <v>#REF!</v>
      </c>
      <c r="R16" s="483" t="e">
        <f t="shared" si="3"/>
        <v>#REF!</v>
      </c>
      <c r="S16" s="483" t="e">
        <f t="shared" si="4"/>
        <v>#REF!</v>
      </c>
      <c r="T16" s="272"/>
      <c r="U16" s="272"/>
      <c r="V16" s="385" t="e">
        <f>+#REF!</f>
        <v>#REF!</v>
      </c>
      <c r="W16" s="254" t="e">
        <f t="shared" si="5"/>
        <v>#REF!</v>
      </c>
      <c r="X16" s="254">
        <f t="shared" ca="1" si="6"/>
        <v>0</v>
      </c>
      <c r="Y16" s="100" t="e">
        <f t="shared" ca="1" si="7"/>
        <v>#REF!</v>
      </c>
      <c r="AA16" s="925"/>
    </row>
    <row r="17" spans="1:27" ht="77.25" thickBot="1" x14ac:dyDescent="0.25">
      <c r="A17" s="797"/>
      <c r="B17" s="933"/>
      <c r="C17" s="958"/>
      <c r="D17" s="958"/>
      <c r="E17" s="958"/>
      <c r="F17" s="929"/>
      <c r="G17" s="929"/>
      <c r="H17" s="258" t="s">
        <v>309</v>
      </c>
      <c r="I17" s="297" t="s">
        <v>306</v>
      </c>
      <c r="J17" s="297">
        <v>9</v>
      </c>
      <c r="K17" s="298">
        <v>40812</v>
      </c>
      <c r="L17" s="298">
        <v>41173</v>
      </c>
      <c r="M17" s="484">
        <f t="shared" si="0"/>
        <v>51.571428571428569</v>
      </c>
      <c r="N17" s="939"/>
      <c r="O17" s="113" t="e">
        <f>+#REF!</f>
        <v>#REF!</v>
      </c>
      <c r="P17" s="282" t="e">
        <f t="shared" si="1"/>
        <v>#REF!</v>
      </c>
      <c r="Q17" s="484" t="e">
        <f t="shared" si="2"/>
        <v>#REF!</v>
      </c>
      <c r="R17" s="484" t="e">
        <f t="shared" si="3"/>
        <v>#REF!</v>
      </c>
      <c r="S17" s="484" t="e">
        <f t="shared" si="4"/>
        <v>#REF!</v>
      </c>
      <c r="T17" s="283"/>
      <c r="U17" s="283"/>
      <c r="V17" s="667" t="e">
        <f>+#REF!</f>
        <v>#REF!</v>
      </c>
      <c r="W17" s="255" t="e">
        <f t="shared" si="5"/>
        <v>#REF!</v>
      </c>
      <c r="X17" s="255">
        <f t="shared" ca="1" si="6"/>
        <v>0</v>
      </c>
      <c r="Y17" s="73" t="e">
        <f t="shared" ca="1" si="7"/>
        <v>#REF!</v>
      </c>
      <c r="AA17" s="926"/>
    </row>
    <row r="18" spans="1:27" ht="51" x14ac:dyDescent="0.2">
      <c r="A18" s="796">
        <v>26</v>
      </c>
      <c r="B18" s="931">
        <v>1103002</v>
      </c>
      <c r="C18" s="956" t="s">
        <v>310</v>
      </c>
      <c r="D18" s="956" t="s">
        <v>1025</v>
      </c>
      <c r="E18" s="956" t="s">
        <v>311</v>
      </c>
      <c r="F18" s="256" t="s">
        <v>312</v>
      </c>
      <c r="G18" s="256" t="s">
        <v>313</v>
      </c>
      <c r="H18" s="256" t="s">
        <v>314</v>
      </c>
      <c r="I18" s="293" t="s">
        <v>230</v>
      </c>
      <c r="J18" s="293">
        <v>1</v>
      </c>
      <c r="K18" s="294">
        <v>40812</v>
      </c>
      <c r="L18" s="294">
        <v>40847</v>
      </c>
      <c r="M18" s="58">
        <f t="shared" si="0"/>
        <v>5</v>
      </c>
      <c r="N18" s="940" t="s">
        <v>294</v>
      </c>
      <c r="O18" s="112" t="e">
        <f>+#REF!</f>
        <v>#REF!</v>
      </c>
      <c r="P18" s="268" t="e">
        <f t="shared" si="1"/>
        <v>#REF!</v>
      </c>
      <c r="Q18" s="58" t="e">
        <f t="shared" si="2"/>
        <v>#REF!</v>
      </c>
      <c r="R18" s="58" t="e">
        <f t="shared" si="3"/>
        <v>#REF!</v>
      </c>
      <c r="S18" s="58" t="e">
        <f t="shared" si="4"/>
        <v>#REF!</v>
      </c>
      <c r="T18" s="269"/>
      <c r="U18" s="269"/>
      <c r="V18" s="349" t="e">
        <f>+#REF!</f>
        <v>#REF!</v>
      </c>
      <c r="W18" s="253" t="e">
        <f t="shared" si="5"/>
        <v>#REF!</v>
      </c>
      <c r="X18" s="253">
        <f t="shared" ca="1" si="6"/>
        <v>0</v>
      </c>
      <c r="Y18" s="63" t="e">
        <f t="shared" ca="1" si="7"/>
        <v>#REF!</v>
      </c>
      <c r="AA18" s="924" t="s">
        <v>508</v>
      </c>
    </row>
    <row r="19" spans="1:27" ht="51" x14ac:dyDescent="0.2">
      <c r="A19" s="801"/>
      <c r="B19" s="932"/>
      <c r="C19" s="957"/>
      <c r="D19" s="957"/>
      <c r="E19" s="957"/>
      <c r="F19" s="257" t="s">
        <v>315</v>
      </c>
      <c r="G19" s="257" t="s">
        <v>316</v>
      </c>
      <c r="H19" s="257" t="s">
        <v>317</v>
      </c>
      <c r="I19" s="295" t="s">
        <v>72</v>
      </c>
      <c r="J19" s="295">
        <v>1</v>
      </c>
      <c r="K19" s="296">
        <v>40812</v>
      </c>
      <c r="L19" s="296">
        <v>40847</v>
      </c>
      <c r="M19" s="483">
        <f t="shared" si="0"/>
        <v>5</v>
      </c>
      <c r="N19" s="938"/>
      <c r="O19" s="270" t="e">
        <f>+#REF!</f>
        <v>#REF!</v>
      </c>
      <c r="P19" s="271" t="e">
        <f t="shared" si="1"/>
        <v>#REF!</v>
      </c>
      <c r="Q19" s="483" t="e">
        <f t="shared" si="2"/>
        <v>#REF!</v>
      </c>
      <c r="R19" s="483" t="e">
        <f t="shared" si="3"/>
        <v>#REF!</v>
      </c>
      <c r="S19" s="483" t="e">
        <f t="shared" si="4"/>
        <v>#REF!</v>
      </c>
      <c r="T19" s="272"/>
      <c r="U19" s="272"/>
      <c r="V19" s="344" t="e">
        <f>+#REF!</f>
        <v>#REF!</v>
      </c>
      <c r="W19" s="254" t="e">
        <f t="shared" si="5"/>
        <v>#REF!</v>
      </c>
      <c r="X19" s="254">
        <f t="shared" ca="1" si="6"/>
        <v>0</v>
      </c>
      <c r="Y19" s="100" t="e">
        <f t="shared" ca="1" si="7"/>
        <v>#REF!</v>
      </c>
      <c r="AA19" s="925"/>
    </row>
    <row r="20" spans="1:27" ht="51.75" thickBot="1" x14ac:dyDescent="0.25">
      <c r="A20" s="797"/>
      <c r="B20" s="933"/>
      <c r="C20" s="958"/>
      <c r="D20" s="958"/>
      <c r="E20" s="958"/>
      <c r="F20" s="258" t="s">
        <v>318</v>
      </c>
      <c r="G20" s="258" t="s">
        <v>319</v>
      </c>
      <c r="H20" s="258" t="s">
        <v>320</v>
      </c>
      <c r="I20" s="297" t="s">
        <v>321</v>
      </c>
      <c r="J20" s="297">
        <v>20</v>
      </c>
      <c r="K20" s="298">
        <v>40812</v>
      </c>
      <c r="L20" s="298">
        <v>41173</v>
      </c>
      <c r="M20" s="484">
        <f t="shared" si="0"/>
        <v>51.571428571428569</v>
      </c>
      <c r="N20" s="939"/>
      <c r="O20" s="113" t="e">
        <f>+#REF!</f>
        <v>#REF!</v>
      </c>
      <c r="P20" s="282" t="e">
        <f t="shared" si="1"/>
        <v>#REF!</v>
      </c>
      <c r="Q20" s="484" t="e">
        <f t="shared" si="2"/>
        <v>#REF!</v>
      </c>
      <c r="R20" s="484" t="e">
        <f t="shared" si="3"/>
        <v>#REF!</v>
      </c>
      <c r="S20" s="484" t="e">
        <f t="shared" si="4"/>
        <v>#REF!</v>
      </c>
      <c r="T20" s="283"/>
      <c r="U20" s="283"/>
      <c r="V20" s="667" t="e">
        <f>+#REF!</f>
        <v>#REF!</v>
      </c>
      <c r="W20" s="255" t="e">
        <f t="shared" si="5"/>
        <v>#REF!</v>
      </c>
      <c r="X20" s="255">
        <f t="shared" ca="1" si="6"/>
        <v>0</v>
      </c>
      <c r="Y20" s="73" t="e">
        <f t="shared" ca="1" si="7"/>
        <v>#REF!</v>
      </c>
      <c r="AA20" s="926"/>
    </row>
    <row r="21" spans="1:27" ht="409.6" thickBot="1" x14ac:dyDescent="0.25">
      <c r="A21" s="259">
        <v>28</v>
      </c>
      <c r="B21" s="274">
        <v>1103002</v>
      </c>
      <c r="C21" s="261" t="s">
        <v>322</v>
      </c>
      <c r="D21" s="261" t="s">
        <v>1026</v>
      </c>
      <c r="E21" s="261" t="s">
        <v>323</v>
      </c>
      <c r="F21" s="229" t="s">
        <v>324</v>
      </c>
      <c r="G21" s="229" t="s">
        <v>325</v>
      </c>
      <c r="H21" s="229" t="s">
        <v>326</v>
      </c>
      <c r="I21" s="180" t="s">
        <v>84</v>
      </c>
      <c r="J21" s="180">
        <v>1</v>
      </c>
      <c r="K21" s="292">
        <v>40812</v>
      </c>
      <c r="L21" s="292">
        <v>41173</v>
      </c>
      <c r="M21" s="81">
        <f t="shared" si="0"/>
        <v>51.571428571428569</v>
      </c>
      <c r="N21" s="126" t="s">
        <v>294</v>
      </c>
      <c r="O21" s="264" t="e">
        <f>+#REF!</f>
        <v>#REF!</v>
      </c>
      <c r="P21" s="265" t="e">
        <f t="shared" si="1"/>
        <v>#REF!</v>
      </c>
      <c r="Q21" s="81" t="e">
        <f t="shared" si="2"/>
        <v>#REF!</v>
      </c>
      <c r="R21" s="81" t="e">
        <f t="shared" si="3"/>
        <v>#REF!</v>
      </c>
      <c r="S21" s="81" t="e">
        <f t="shared" si="4"/>
        <v>#REF!</v>
      </c>
      <c r="T21" s="266"/>
      <c r="U21" s="266"/>
      <c r="V21" s="111" t="e">
        <f>+#REF!</f>
        <v>#REF!</v>
      </c>
      <c r="W21" s="285" t="e">
        <f t="shared" si="5"/>
        <v>#REF!</v>
      </c>
      <c r="X21" s="285">
        <f t="shared" ca="1" si="6"/>
        <v>0</v>
      </c>
      <c r="Y21" s="86" t="e">
        <f t="shared" ca="1" si="7"/>
        <v>#REF!</v>
      </c>
      <c r="AA21" s="394" t="s">
        <v>508</v>
      </c>
    </row>
    <row r="22" spans="1:27" ht="230.25" thickBot="1" x14ac:dyDescent="0.25">
      <c r="A22" s="259">
        <v>32</v>
      </c>
      <c r="B22" s="274">
        <v>2202100</v>
      </c>
      <c r="C22" s="261" t="s">
        <v>328</v>
      </c>
      <c r="D22" s="261" t="s">
        <v>329</v>
      </c>
      <c r="E22" s="261" t="s">
        <v>330</v>
      </c>
      <c r="F22" s="229" t="s">
        <v>331</v>
      </c>
      <c r="G22" s="229" t="s">
        <v>332</v>
      </c>
      <c r="H22" s="180" t="s">
        <v>333</v>
      </c>
      <c r="I22" s="229" t="s">
        <v>334</v>
      </c>
      <c r="J22" s="180">
        <v>20</v>
      </c>
      <c r="K22" s="292">
        <v>40812</v>
      </c>
      <c r="L22" s="292">
        <v>41173</v>
      </c>
      <c r="M22" s="81">
        <f t="shared" si="0"/>
        <v>51.571428571428569</v>
      </c>
      <c r="N22" s="126" t="s">
        <v>294</v>
      </c>
      <c r="O22" s="264" t="e">
        <f>+#REF!</f>
        <v>#REF!</v>
      </c>
      <c r="P22" s="265" t="e">
        <f t="shared" si="1"/>
        <v>#REF!</v>
      </c>
      <c r="Q22" s="81" t="e">
        <f t="shared" si="2"/>
        <v>#REF!</v>
      </c>
      <c r="R22" s="81" t="e">
        <f t="shared" si="3"/>
        <v>#REF!</v>
      </c>
      <c r="S22" s="81" t="e">
        <f t="shared" si="4"/>
        <v>#REF!</v>
      </c>
      <c r="T22" s="266"/>
      <c r="U22" s="266"/>
      <c r="V22" s="111" t="e">
        <f>+#REF!</f>
        <v>#REF!</v>
      </c>
      <c r="W22" s="285" t="e">
        <f t="shared" si="5"/>
        <v>#REF!</v>
      </c>
      <c r="X22" s="285">
        <f t="shared" ca="1" si="6"/>
        <v>0</v>
      </c>
      <c r="Y22" s="86" t="e">
        <f t="shared" ca="1" si="7"/>
        <v>#REF!</v>
      </c>
      <c r="AA22" s="394" t="s">
        <v>508</v>
      </c>
    </row>
    <row r="23" spans="1:27" ht="243" thickBot="1" x14ac:dyDescent="0.25">
      <c r="A23" s="259">
        <v>34</v>
      </c>
      <c r="B23" s="274">
        <v>2202100</v>
      </c>
      <c r="C23" s="261" t="s">
        <v>335</v>
      </c>
      <c r="D23" s="261" t="s">
        <v>336</v>
      </c>
      <c r="E23" s="261" t="s">
        <v>337</v>
      </c>
      <c r="F23" s="229" t="s">
        <v>338</v>
      </c>
      <c r="G23" s="229" t="s">
        <v>339</v>
      </c>
      <c r="H23" s="229" t="s">
        <v>340</v>
      </c>
      <c r="I23" s="180" t="s">
        <v>341</v>
      </c>
      <c r="J23" s="299">
        <v>1</v>
      </c>
      <c r="K23" s="292">
        <v>40812</v>
      </c>
      <c r="L23" s="292">
        <v>41173</v>
      </c>
      <c r="M23" s="81">
        <f t="shared" si="0"/>
        <v>51.571428571428569</v>
      </c>
      <c r="N23" s="126" t="s">
        <v>294</v>
      </c>
      <c r="O23" s="264" t="e">
        <f>+#REF!</f>
        <v>#REF!</v>
      </c>
      <c r="P23" s="265" t="e">
        <f t="shared" si="1"/>
        <v>#REF!</v>
      </c>
      <c r="Q23" s="81" t="e">
        <f t="shared" si="2"/>
        <v>#REF!</v>
      </c>
      <c r="R23" s="81" t="e">
        <f t="shared" si="3"/>
        <v>#REF!</v>
      </c>
      <c r="S23" s="81" t="e">
        <f t="shared" si="4"/>
        <v>#REF!</v>
      </c>
      <c r="T23" s="266"/>
      <c r="U23" s="266"/>
      <c r="V23" s="111" t="e">
        <f>+#REF!</f>
        <v>#REF!</v>
      </c>
      <c r="W23" s="285" t="e">
        <f t="shared" si="5"/>
        <v>#REF!</v>
      </c>
      <c r="X23" s="285">
        <f t="shared" ca="1" si="6"/>
        <v>0</v>
      </c>
      <c r="Y23" s="86" t="e">
        <f t="shared" ca="1" si="7"/>
        <v>#REF!</v>
      </c>
      <c r="AA23" s="394" t="s">
        <v>508</v>
      </c>
    </row>
    <row r="24" spans="1:27" ht="345" thickBot="1" x14ac:dyDescent="0.25">
      <c r="A24" s="259">
        <v>35</v>
      </c>
      <c r="B24" s="274">
        <v>2202100</v>
      </c>
      <c r="C24" s="261" t="s">
        <v>342</v>
      </c>
      <c r="D24" s="261" t="s">
        <v>343</v>
      </c>
      <c r="E24" s="261" t="s">
        <v>344</v>
      </c>
      <c r="F24" s="229" t="s">
        <v>345</v>
      </c>
      <c r="G24" s="229" t="s">
        <v>346</v>
      </c>
      <c r="H24" s="229" t="s">
        <v>347</v>
      </c>
      <c r="I24" s="180" t="s">
        <v>348</v>
      </c>
      <c r="J24" s="180">
        <v>3</v>
      </c>
      <c r="K24" s="292">
        <v>40812</v>
      </c>
      <c r="L24" s="292">
        <v>41173</v>
      </c>
      <c r="M24" s="81">
        <f t="shared" si="0"/>
        <v>51.571428571428569</v>
      </c>
      <c r="N24" s="126" t="s">
        <v>294</v>
      </c>
      <c r="O24" s="264" t="e">
        <f>+#REF!</f>
        <v>#REF!</v>
      </c>
      <c r="P24" s="265" t="e">
        <f t="shared" si="1"/>
        <v>#REF!</v>
      </c>
      <c r="Q24" s="81" t="e">
        <f t="shared" si="2"/>
        <v>#REF!</v>
      </c>
      <c r="R24" s="81" t="e">
        <f t="shared" si="3"/>
        <v>#REF!</v>
      </c>
      <c r="S24" s="81" t="e">
        <f t="shared" si="4"/>
        <v>#REF!</v>
      </c>
      <c r="T24" s="266"/>
      <c r="U24" s="266"/>
      <c r="V24" s="111" t="e">
        <f>+#REF!</f>
        <v>#REF!</v>
      </c>
      <c r="W24" s="285" t="e">
        <f t="shared" si="5"/>
        <v>#REF!</v>
      </c>
      <c r="X24" s="285">
        <f t="shared" ca="1" si="6"/>
        <v>0</v>
      </c>
      <c r="Y24" s="86" t="e">
        <f t="shared" ca="1" si="7"/>
        <v>#REF!</v>
      </c>
      <c r="AA24" s="394" t="s">
        <v>508</v>
      </c>
    </row>
    <row r="25" spans="1:27" ht="409.6" thickBot="1" x14ac:dyDescent="0.25">
      <c r="A25" s="259">
        <v>36</v>
      </c>
      <c r="B25" s="274">
        <v>2202110</v>
      </c>
      <c r="C25" s="261" t="s">
        <v>1027</v>
      </c>
      <c r="D25" s="261" t="s">
        <v>349</v>
      </c>
      <c r="E25" s="261" t="s">
        <v>1186</v>
      </c>
      <c r="F25" s="229" t="s">
        <v>350</v>
      </c>
      <c r="G25" s="229" t="s">
        <v>351</v>
      </c>
      <c r="H25" s="229" t="s">
        <v>352</v>
      </c>
      <c r="I25" s="180" t="s">
        <v>353</v>
      </c>
      <c r="J25" s="299">
        <v>1</v>
      </c>
      <c r="K25" s="292">
        <v>40812</v>
      </c>
      <c r="L25" s="292">
        <v>41173</v>
      </c>
      <c r="M25" s="81">
        <f t="shared" si="0"/>
        <v>51.571428571428569</v>
      </c>
      <c r="N25" s="126" t="s">
        <v>294</v>
      </c>
      <c r="O25" s="264" t="e">
        <f>+#REF!</f>
        <v>#REF!</v>
      </c>
      <c r="P25" s="265" t="e">
        <f t="shared" si="1"/>
        <v>#REF!</v>
      </c>
      <c r="Q25" s="81" t="e">
        <f t="shared" si="2"/>
        <v>#REF!</v>
      </c>
      <c r="R25" s="81" t="e">
        <f t="shared" si="3"/>
        <v>#REF!</v>
      </c>
      <c r="S25" s="81" t="e">
        <f t="shared" si="4"/>
        <v>#REF!</v>
      </c>
      <c r="T25" s="266"/>
      <c r="U25" s="266"/>
      <c r="V25" s="111" t="e">
        <f>+#REF!</f>
        <v>#REF!</v>
      </c>
      <c r="W25" s="285" t="e">
        <f t="shared" si="5"/>
        <v>#REF!</v>
      </c>
      <c r="X25" s="285">
        <f t="shared" ca="1" si="6"/>
        <v>0</v>
      </c>
      <c r="Y25" s="86" t="e">
        <f t="shared" ca="1" si="7"/>
        <v>#REF!</v>
      </c>
      <c r="AA25" s="394" t="s">
        <v>508</v>
      </c>
    </row>
    <row r="26" spans="1:27" ht="243" thickBot="1" x14ac:dyDescent="0.25">
      <c r="A26" s="259">
        <v>37</v>
      </c>
      <c r="B26" s="274">
        <v>2202001</v>
      </c>
      <c r="C26" s="261" t="s">
        <v>354</v>
      </c>
      <c r="D26" s="261" t="s">
        <v>355</v>
      </c>
      <c r="E26" s="261" t="s">
        <v>356</v>
      </c>
      <c r="F26" s="229" t="s">
        <v>357</v>
      </c>
      <c r="G26" s="229" t="s">
        <v>358</v>
      </c>
      <c r="H26" s="229" t="s">
        <v>359</v>
      </c>
      <c r="I26" s="180" t="s">
        <v>306</v>
      </c>
      <c r="J26" s="180">
        <v>29</v>
      </c>
      <c r="K26" s="292">
        <v>40812</v>
      </c>
      <c r="L26" s="292">
        <v>41173</v>
      </c>
      <c r="M26" s="81">
        <f t="shared" si="0"/>
        <v>51.571428571428569</v>
      </c>
      <c r="N26" s="126" t="s">
        <v>294</v>
      </c>
      <c r="O26" s="264" t="e">
        <f>+#REF!</f>
        <v>#REF!</v>
      </c>
      <c r="P26" s="265" t="e">
        <f t="shared" si="1"/>
        <v>#REF!</v>
      </c>
      <c r="Q26" s="81" t="e">
        <f t="shared" si="2"/>
        <v>#REF!</v>
      </c>
      <c r="R26" s="81" t="e">
        <f t="shared" si="3"/>
        <v>#REF!</v>
      </c>
      <c r="S26" s="81" t="e">
        <f t="shared" si="4"/>
        <v>#REF!</v>
      </c>
      <c r="T26" s="266"/>
      <c r="U26" s="266"/>
      <c r="V26" s="111" t="e">
        <f>+#REF!</f>
        <v>#REF!</v>
      </c>
      <c r="W26" s="285" t="e">
        <f t="shared" si="5"/>
        <v>#REF!</v>
      </c>
      <c r="X26" s="285">
        <f t="shared" ca="1" si="6"/>
        <v>0</v>
      </c>
      <c r="Y26" s="86" t="e">
        <f t="shared" ca="1" si="7"/>
        <v>#REF!</v>
      </c>
      <c r="AA26" s="394" t="s">
        <v>508</v>
      </c>
    </row>
    <row r="27" spans="1:27" ht="76.5" x14ac:dyDescent="0.2">
      <c r="A27" s="796">
        <v>41</v>
      </c>
      <c r="B27" s="931">
        <v>1102002</v>
      </c>
      <c r="C27" s="934" t="s">
        <v>1169</v>
      </c>
      <c r="D27" s="934" t="s">
        <v>1032</v>
      </c>
      <c r="E27" s="934" t="s">
        <v>1033</v>
      </c>
      <c r="F27" s="794" t="s">
        <v>384</v>
      </c>
      <c r="G27" s="794" t="s">
        <v>385</v>
      </c>
      <c r="H27" s="408" t="s">
        <v>386</v>
      </c>
      <c r="I27" s="408" t="s">
        <v>44</v>
      </c>
      <c r="J27" s="408">
        <v>1</v>
      </c>
      <c r="K27" s="310">
        <v>40787</v>
      </c>
      <c r="L27" s="310">
        <v>40831</v>
      </c>
      <c r="M27" s="58">
        <f t="shared" ref="M27:M32" si="8">(+L27-K27)/7</f>
        <v>6.2857142857142856</v>
      </c>
      <c r="N27" s="940" t="s">
        <v>36</v>
      </c>
      <c r="O27" s="353" t="e">
        <f>+#REF!</f>
        <v>#REF!</v>
      </c>
      <c r="P27" s="268" t="e">
        <f t="shared" si="1"/>
        <v>#REF!</v>
      </c>
      <c r="Q27" s="58" t="e">
        <f t="shared" si="2"/>
        <v>#REF!</v>
      </c>
      <c r="R27" s="58" t="e">
        <f t="shared" si="3"/>
        <v>#REF!</v>
      </c>
      <c r="S27" s="58" t="e">
        <f t="shared" si="4"/>
        <v>#REF!</v>
      </c>
      <c r="T27" s="269"/>
      <c r="U27" s="269"/>
      <c r="V27" s="356" t="e">
        <f>+#REF!</f>
        <v>#REF!</v>
      </c>
      <c r="W27" s="253" t="e">
        <f t="shared" si="5"/>
        <v>#REF!</v>
      </c>
      <c r="X27" s="253">
        <f t="shared" ca="1" si="6"/>
        <v>0</v>
      </c>
      <c r="Y27" s="63" t="e">
        <f t="shared" ca="1" si="7"/>
        <v>#REF!</v>
      </c>
      <c r="AA27" s="924" t="s">
        <v>508</v>
      </c>
    </row>
    <row r="28" spans="1:27" ht="25.5" x14ac:dyDescent="0.2">
      <c r="A28" s="801"/>
      <c r="B28" s="932"/>
      <c r="C28" s="935"/>
      <c r="D28" s="935"/>
      <c r="E28" s="935"/>
      <c r="F28" s="930"/>
      <c r="G28" s="930"/>
      <c r="H28" s="409" t="s">
        <v>387</v>
      </c>
      <c r="I28" s="409" t="s">
        <v>43</v>
      </c>
      <c r="J28" s="409">
        <v>1</v>
      </c>
      <c r="K28" s="291">
        <v>40832</v>
      </c>
      <c r="L28" s="291">
        <v>40908</v>
      </c>
      <c r="M28" s="483">
        <f t="shared" si="8"/>
        <v>10.857142857142858</v>
      </c>
      <c r="N28" s="944"/>
      <c r="O28" s="354" t="e">
        <f>+#REF!</f>
        <v>#REF!</v>
      </c>
      <c r="P28" s="271" t="e">
        <f t="shared" si="1"/>
        <v>#REF!</v>
      </c>
      <c r="Q28" s="483" t="e">
        <f t="shared" si="2"/>
        <v>#REF!</v>
      </c>
      <c r="R28" s="483" t="e">
        <f t="shared" si="3"/>
        <v>#REF!</v>
      </c>
      <c r="S28" s="483" t="e">
        <f t="shared" si="4"/>
        <v>#REF!</v>
      </c>
      <c r="T28" s="272"/>
      <c r="U28" s="272"/>
      <c r="V28" s="357" t="e">
        <f>+#REF!</f>
        <v>#REF!</v>
      </c>
      <c r="W28" s="254" t="e">
        <f t="shared" si="5"/>
        <v>#REF!</v>
      </c>
      <c r="X28" s="254">
        <f t="shared" ca="1" si="6"/>
        <v>0</v>
      </c>
      <c r="Y28" s="100" t="e">
        <f t="shared" ca="1" si="7"/>
        <v>#REF!</v>
      </c>
      <c r="AA28" s="925"/>
    </row>
    <row r="29" spans="1:27" ht="89.25" x14ac:dyDescent="0.2">
      <c r="A29" s="801"/>
      <c r="B29" s="932"/>
      <c r="C29" s="935"/>
      <c r="D29" s="935"/>
      <c r="E29" s="935"/>
      <c r="F29" s="927" t="s">
        <v>388</v>
      </c>
      <c r="G29" s="927" t="s">
        <v>389</v>
      </c>
      <c r="H29" s="257" t="s">
        <v>390</v>
      </c>
      <c r="I29" s="295" t="s">
        <v>225</v>
      </c>
      <c r="J29" s="295">
        <v>1</v>
      </c>
      <c r="K29" s="296">
        <v>40812</v>
      </c>
      <c r="L29" s="296">
        <v>41173</v>
      </c>
      <c r="M29" s="483">
        <f t="shared" si="8"/>
        <v>51.571428571428569</v>
      </c>
      <c r="N29" s="937" t="s">
        <v>294</v>
      </c>
      <c r="O29" s="354" t="e">
        <f>+#REF!</f>
        <v>#REF!</v>
      </c>
      <c r="P29" s="271" t="e">
        <f t="shared" si="1"/>
        <v>#REF!</v>
      </c>
      <c r="Q29" s="483" t="e">
        <f t="shared" si="2"/>
        <v>#REF!</v>
      </c>
      <c r="R29" s="483" t="e">
        <f t="shared" si="3"/>
        <v>#REF!</v>
      </c>
      <c r="S29" s="483" t="e">
        <f t="shared" si="4"/>
        <v>#REF!</v>
      </c>
      <c r="T29" s="272"/>
      <c r="U29" s="272"/>
      <c r="V29" s="359" t="e">
        <f>+#REF!</f>
        <v>#REF!</v>
      </c>
      <c r="W29" s="254" t="e">
        <f t="shared" si="5"/>
        <v>#REF!</v>
      </c>
      <c r="X29" s="254">
        <f t="shared" ca="1" si="6"/>
        <v>0</v>
      </c>
      <c r="Y29" s="100" t="e">
        <f t="shared" ca="1" si="7"/>
        <v>#REF!</v>
      </c>
      <c r="AA29" s="925"/>
    </row>
    <row r="30" spans="1:27" ht="38.25" x14ac:dyDescent="0.2">
      <c r="A30" s="801"/>
      <c r="B30" s="932"/>
      <c r="C30" s="935"/>
      <c r="D30" s="935"/>
      <c r="E30" s="935"/>
      <c r="F30" s="928"/>
      <c r="G30" s="928"/>
      <c r="H30" s="257" t="s">
        <v>391</v>
      </c>
      <c r="I30" s="295" t="s">
        <v>321</v>
      </c>
      <c r="J30" s="295">
        <v>6</v>
      </c>
      <c r="K30" s="296">
        <v>40812</v>
      </c>
      <c r="L30" s="296">
        <v>41173</v>
      </c>
      <c r="M30" s="483">
        <f t="shared" si="8"/>
        <v>51.571428571428569</v>
      </c>
      <c r="N30" s="938"/>
      <c r="O30" s="354" t="e">
        <f>+#REF!</f>
        <v>#REF!</v>
      </c>
      <c r="P30" s="271" t="e">
        <f t="shared" si="1"/>
        <v>#REF!</v>
      </c>
      <c r="Q30" s="483" t="e">
        <f t="shared" si="2"/>
        <v>#REF!</v>
      </c>
      <c r="R30" s="483" t="e">
        <f t="shared" si="3"/>
        <v>#REF!</v>
      </c>
      <c r="S30" s="483" t="e">
        <f t="shared" si="4"/>
        <v>#REF!</v>
      </c>
      <c r="T30" s="272"/>
      <c r="U30" s="272"/>
      <c r="V30" s="668" t="e">
        <f>+#REF!</f>
        <v>#REF!</v>
      </c>
      <c r="W30" s="254" t="e">
        <f t="shared" si="5"/>
        <v>#REF!</v>
      </c>
      <c r="X30" s="254">
        <f t="shared" ca="1" si="6"/>
        <v>0</v>
      </c>
      <c r="Y30" s="100" t="e">
        <f t="shared" ca="1" si="7"/>
        <v>#REF!</v>
      </c>
      <c r="AA30" s="925"/>
    </row>
    <row r="31" spans="1:27" ht="64.5" thickBot="1" x14ac:dyDescent="0.25">
      <c r="A31" s="797"/>
      <c r="B31" s="933"/>
      <c r="C31" s="936"/>
      <c r="D31" s="936"/>
      <c r="E31" s="936"/>
      <c r="F31" s="929"/>
      <c r="G31" s="929"/>
      <c r="H31" s="258" t="s">
        <v>392</v>
      </c>
      <c r="I31" s="297" t="s">
        <v>91</v>
      </c>
      <c r="J31" s="297">
        <v>6</v>
      </c>
      <c r="K31" s="298">
        <v>40812</v>
      </c>
      <c r="L31" s="298">
        <v>41173</v>
      </c>
      <c r="M31" s="484">
        <f t="shared" si="8"/>
        <v>51.571428571428569</v>
      </c>
      <c r="N31" s="939"/>
      <c r="O31" s="355" t="e">
        <f>+#REF!</f>
        <v>#REF!</v>
      </c>
      <c r="P31" s="282" t="e">
        <f t="shared" si="1"/>
        <v>#REF!</v>
      </c>
      <c r="Q31" s="484" t="e">
        <f t="shared" si="2"/>
        <v>#REF!</v>
      </c>
      <c r="R31" s="484" t="e">
        <f t="shared" si="3"/>
        <v>#REF!</v>
      </c>
      <c r="S31" s="484" t="e">
        <f t="shared" si="4"/>
        <v>#REF!</v>
      </c>
      <c r="T31" s="283"/>
      <c r="U31" s="283"/>
      <c r="V31" s="669" t="e">
        <f>+#REF!</f>
        <v>#REF!</v>
      </c>
      <c r="W31" s="255" t="e">
        <f t="shared" si="5"/>
        <v>#REF!</v>
      </c>
      <c r="X31" s="255">
        <f t="shared" ca="1" si="6"/>
        <v>0</v>
      </c>
      <c r="Y31" s="73" t="e">
        <f t="shared" ca="1" si="7"/>
        <v>#REF!</v>
      </c>
      <c r="AA31" s="926"/>
    </row>
    <row r="32" spans="1:27" ht="153.75" thickBot="1" x14ac:dyDescent="0.25">
      <c r="A32" s="259">
        <v>60</v>
      </c>
      <c r="B32" s="274">
        <v>1904001</v>
      </c>
      <c r="C32" s="261" t="s">
        <v>430</v>
      </c>
      <c r="D32" s="261" t="s">
        <v>431</v>
      </c>
      <c r="E32" s="261" t="s">
        <v>432</v>
      </c>
      <c r="F32" s="229" t="s">
        <v>433</v>
      </c>
      <c r="G32" s="229" t="s">
        <v>434</v>
      </c>
      <c r="H32" s="229" t="s">
        <v>435</v>
      </c>
      <c r="I32" s="180" t="s">
        <v>436</v>
      </c>
      <c r="J32" s="331">
        <v>4</v>
      </c>
      <c r="K32" s="292">
        <v>40812</v>
      </c>
      <c r="L32" s="292">
        <v>41173</v>
      </c>
      <c r="M32" s="81">
        <f t="shared" si="8"/>
        <v>51.571428571428569</v>
      </c>
      <c r="N32" s="126" t="s">
        <v>294</v>
      </c>
      <c r="O32" s="264" t="e">
        <f>+#REF!</f>
        <v>#REF!</v>
      </c>
      <c r="P32" s="265" t="e">
        <f t="shared" si="1"/>
        <v>#REF!</v>
      </c>
      <c r="Q32" s="81" t="e">
        <f t="shared" si="2"/>
        <v>#REF!</v>
      </c>
      <c r="R32" s="81" t="e">
        <f t="shared" si="3"/>
        <v>#REF!</v>
      </c>
      <c r="S32" s="81" t="e">
        <f t="shared" si="4"/>
        <v>#REF!</v>
      </c>
      <c r="T32" s="266"/>
      <c r="U32" s="266"/>
      <c r="V32" s="111" t="e">
        <f>+#REF!</f>
        <v>#REF!</v>
      </c>
      <c r="W32" s="285" t="e">
        <f t="shared" si="5"/>
        <v>#REF!</v>
      </c>
      <c r="X32" s="285">
        <f t="shared" ca="1" si="6"/>
        <v>0</v>
      </c>
      <c r="Y32" s="86" t="e">
        <f t="shared" ca="1" si="7"/>
        <v>#REF!</v>
      </c>
      <c r="AA32" s="394" t="s">
        <v>508</v>
      </c>
    </row>
    <row r="33" spans="1:27" s="21" customFormat="1" ht="13.5" thickBot="1" x14ac:dyDescent="0.3">
      <c r="A33" s="850" t="s">
        <v>28</v>
      </c>
      <c r="B33" s="847"/>
      <c r="C33" s="847"/>
      <c r="D33" s="18"/>
      <c r="E33" s="18"/>
      <c r="F33" s="18"/>
      <c r="G33" s="18"/>
      <c r="H33" s="18"/>
      <c r="I33" s="18"/>
      <c r="J33" s="18"/>
      <c r="K33" s="18"/>
      <c r="L33" s="18"/>
      <c r="M33" s="18"/>
      <c r="N33" s="19"/>
      <c r="O33" s="55"/>
      <c r="P33" s="851"/>
      <c r="Q33" s="852"/>
      <c r="R33" s="852"/>
      <c r="S33" s="852"/>
      <c r="T33" s="852"/>
      <c r="U33" s="852"/>
      <c r="V33" s="853"/>
      <c r="W33" s="20"/>
      <c r="X33" s="20"/>
      <c r="AA33" s="391"/>
    </row>
    <row r="34" spans="1:27" s="27" customFormat="1" ht="39" thickBot="1" x14ac:dyDescent="0.3">
      <c r="A34" s="976">
        <v>39</v>
      </c>
      <c r="B34" s="979">
        <v>12010001</v>
      </c>
      <c r="C34" s="979" t="s">
        <v>46</v>
      </c>
      <c r="D34" s="979" t="s">
        <v>47</v>
      </c>
      <c r="E34" s="985" t="s">
        <v>48</v>
      </c>
      <c r="F34" s="988" t="s">
        <v>49</v>
      </c>
      <c r="G34" s="988" t="s">
        <v>50</v>
      </c>
      <c r="H34" s="488" t="s">
        <v>51</v>
      </c>
      <c r="I34" s="56" t="s">
        <v>52</v>
      </c>
      <c r="J34" s="56">
        <v>1</v>
      </c>
      <c r="K34" s="57">
        <v>40210</v>
      </c>
      <c r="L34" s="57">
        <v>40526</v>
      </c>
      <c r="M34" s="58">
        <f t="shared" ref="M34:M39" si="9">(+L34-K34)/7</f>
        <v>45.142857142857146</v>
      </c>
      <c r="N34" s="982" t="s">
        <v>45</v>
      </c>
      <c r="O34" s="95" t="e">
        <f>+#REF!</f>
        <v>#REF!</v>
      </c>
      <c r="P34" s="59" t="e">
        <f t="shared" ref="P34:P39" si="10">IF(O34/J34&gt;1,1,+O34/J34)</f>
        <v>#REF!</v>
      </c>
      <c r="Q34" s="58" t="e">
        <f t="shared" ref="Q34:Q39" si="11">+M34*P34</f>
        <v>#REF!</v>
      </c>
      <c r="R34" s="58" t="e">
        <f t="shared" ref="R34:R39" si="12">IF(L34&lt;=$T$9,Q34,0)</f>
        <v>#REF!</v>
      </c>
      <c r="S34" s="58" t="e">
        <f t="shared" ref="S34:S39" si="13">IF($T$9&gt;=L34,M34,0)</f>
        <v>#REF!</v>
      </c>
      <c r="T34" s="60"/>
      <c r="U34" s="60"/>
      <c r="V34" s="61" t="e">
        <f>+#REF!</f>
        <v>#REF!</v>
      </c>
      <c r="W34" s="62" t="e">
        <f t="shared" ref="W34:W39" si="14">IF(P34=100%,2,0)</f>
        <v>#REF!</v>
      </c>
      <c r="X34" s="62">
        <f t="shared" ref="X34:X39" ca="1" si="15">IF(L34&lt;$Z$3,0,1)</f>
        <v>0</v>
      </c>
      <c r="Y34" s="63" t="e">
        <f t="shared" ref="Y34:Y39" ca="1" si="16">IF(W34+X34&gt;1,"CUMPLIDA",IF(X34=1,"EN TERMINO","VENCIDA"))</f>
        <v>#REF!</v>
      </c>
      <c r="AA34" s="808" t="s">
        <v>508</v>
      </c>
    </row>
    <row r="35" spans="1:27" s="27" customFormat="1" ht="13.5" thickBot="1" x14ac:dyDescent="0.3">
      <c r="A35" s="977"/>
      <c r="B35" s="980"/>
      <c r="C35" s="980"/>
      <c r="D35" s="980"/>
      <c r="E35" s="986"/>
      <c r="F35" s="989"/>
      <c r="G35" s="989"/>
      <c r="H35" s="53" t="s">
        <v>53</v>
      </c>
      <c r="I35" s="22" t="s">
        <v>54</v>
      </c>
      <c r="J35" s="22">
        <v>1</v>
      </c>
      <c r="K35" s="23">
        <v>40527</v>
      </c>
      <c r="L35" s="23">
        <v>40693</v>
      </c>
      <c r="M35" s="483">
        <f t="shared" si="9"/>
        <v>23.714285714285715</v>
      </c>
      <c r="N35" s="983"/>
      <c r="O35" s="49" t="e">
        <f>+#REF!</f>
        <v>#REF!</v>
      </c>
      <c r="P35" s="25" t="e">
        <f t="shared" si="10"/>
        <v>#REF!</v>
      </c>
      <c r="Q35" s="24" t="e">
        <f t="shared" si="11"/>
        <v>#REF!</v>
      </c>
      <c r="R35" s="24" t="e">
        <f t="shared" si="12"/>
        <v>#REF!</v>
      </c>
      <c r="S35" s="24" t="e">
        <f t="shared" si="13"/>
        <v>#REF!</v>
      </c>
      <c r="T35" s="26"/>
      <c r="U35" s="26"/>
      <c r="V35" s="52" t="e">
        <f>+#REF!</f>
        <v>#REF!</v>
      </c>
      <c r="W35" s="99" t="e">
        <f t="shared" si="14"/>
        <v>#REF!</v>
      </c>
      <c r="X35" s="99">
        <f t="shared" ca="1" si="15"/>
        <v>0</v>
      </c>
      <c r="Y35" s="100" t="e">
        <f t="shared" ca="1" si="16"/>
        <v>#REF!</v>
      </c>
      <c r="AA35" s="808"/>
    </row>
    <row r="36" spans="1:27" s="27" customFormat="1" ht="115.5" thickBot="1" x14ac:dyDescent="0.3">
      <c r="A36" s="977"/>
      <c r="B36" s="980"/>
      <c r="C36" s="980"/>
      <c r="D36" s="980"/>
      <c r="E36" s="986"/>
      <c r="F36" s="989"/>
      <c r="G36" s="989"/>
      <c r="H36" s="53" t="s">
        <v>55</v>
      </c>
      <c r="I36" s="22" t="s">
        <v>56</v>
      </c>
      <c r="J36" s="22">
        <v>1</v>
      </c>
      <c r="K36" s="23">
        <v>40695</v>
      </c>
      <c r="L36" s="23">
        <v>40837</v>
      </c>
      <c r="M36" s="483">
        <f t="shared" si="9"/>
        <v>20.285714285714285</v>
      </c>
      <c r="N36" s="983"/>
      <c r="O36" s="49" t="e">
        <f>+#REF!</f>
        <v>#REF!</v>
      </c>
      <c r="P36" s="25" t="e">
        <f t="shared" si="10"/>
        <v>#REF!</v>
      </c>
      <c r="Q36" s="24" t="e">
        <f t="shared" si="11"/>
        <v>#REF!</v>
      </c>
      <c r="R36" s="24" t="e">
        <f t="shared" si="12"/>
        <v>#REF!</v>
      </c>
      <c r="S36" s="24" t="e">
        <f t="shared" si="13"/>
        <v>#REF!</v>
      </c>
      <c r="T36" s="26"/>
      <c r="U36" s="26"/>
      <c r="V36" s="161" t="e">
        <f>+#REF!</f>
        <v>#REF!</v>
      </c>
      <c r="W36" s="99" t="e">
        <f t="shared" si="14"/>
        <v>#REF!</v>
      </c>
      <c r="X36" s="99">
        <f t="shared" ca="1" si="15"/>
        <v>0</v>
      </c>
      <c r="Y36" s="100" t="e">
        <f t="shared" ca="1" si="16"/>
        <v>#REF!</v>
      </c>
      <c r="AA36" s="808"/>
    </row>
    <row r="37" spans="1:27" s="27" customFormat="1" ht="51.75" thickBot="1" x14ac:dyDescent="0.3">
      <c r="A37" s="977"/>
      <c r="B37" s="980"/>
      <c r="C37" s="980"/>
      <c r="D37" s="980"/>
      <c r="E37" s="986"/>
      <c r="F37" s="989"/>
      <c r="G37" s="989"/>
      <c r="H37" s="53" t="s">
        <v>57</v>
      </c>
      <c r="I37" s="22" t="s">
        <v>58</v>
      </c>
      <c r="J37" s="22">
        <v>1</v>
      </c>
      <c r="K37" s="23">
        <v>40756</v>
      </c>
      <c r="L37" s="23">
        <v>40786</v>
      </c>
      <c r="M37" s="483">
        <f t="shared" si="9"/>
        <v>4.2857142857142856</v>
      </c>
      <c r="N37" s="983"/>
      <c r="O37" s="49" t="e">
        <f>+#REF!</f>
        <v>#REF!</v>
      </c>
      <c r="P37" s="25" t="e">
        <f t="shared" si="10"/>
        <v>#REF!</v>
      </c>
      <c r="Q37" s="24" t="e">
        <f t="shared" si="11"/>
        <v>#REF!</v>
      </c>
      <c r="R37" s="24" t="e">
        <f t="shared" si="12"/>
        <v>#REF!</v>
      </c>
      <c r="S37" s="24" t="e">
        <f t="shared" si="13"/>
        <v>#REF!</v>
      </c>
      <c r="T37" s="26"/>
      <c r="U37" s="26"/>
      <c r="V37" s="161" t="e">
        <f>+#REF!</f>
        <v>#REF!</v>
      </c>
      <c r="W37" s="99" t="e">
        <f t="shared" si="14"/>
        <v>#REF!</v>
      </c>
      <c r="X37" s="99">
        <f t="shared" ca="1" si="15"/>
        <v>0</v>
      </c>
      <c r="Y37" s="100" t="e">
        <f t="shared" ca="1" si="16"/>
        <v>#REF!</v>
      </c>
      <c r="AA37" s="808"/>
    </row>
    <row r="38" spans="1:27" s="27" customFormat="1" ht="39" thickBot="1" x14ac:dyDescent="0.3">
      <c r="A38" s="977"/>
      <c r="B38" s="980"/>
      <c r="C38" s="980"/>
      <c r="D38" s="980"/>
      <c r="E38" s="986"/>
      <c r="F38" s="989"/>
      <c r="G38" s="989"/>
      <c r="H38" s="53" t="s">
        <v>59</v>
      </c>
      <c r="I38" s="22" t="s">
        <v>60</v>
      </c>
      <c r="J38" s="22">
        <v>1</v>
      </c>
      <c r="K38" s="23">
        <v>40787</v>
      </c>
      <c r="L38" s="23">
        <v>40816</v>
      </c>
      <c r="M38" s="483">
        <f t="shared" si="9"/>
        <v>4.1428571428571432</v>
      </c>
      <c r="N38" s="983"/>
      <c r="O38" s="49" t="e">
        <f>+#REF!</f>
        <v>#REF!</v>
      </c>
      <c r="P38" s="25" t="e">
        <f t="shared" si="10"/>
        <v>#REF!</v>
      </c>
      <c r="Q38" s="24" t="e">
        <f t="shared" si="11"/>
        <v>#REF!</v>
      </c>
      <c r="R38" s="24" t="e">
        <f t="shared" si="12"/>
        <v>#REF!</v>
      </c>
      <c r="S38" s="24" t="e">
        <f t="shared" si="13"/>
        <v>#REF!</v>
      </c>
      <c r="T38" s="26"/>
      <c r="U38" s="26"/>
      <c r="V38" s="161" t="e">
        <f>+#REF!</f>
        <v>#REF!</v>
      </c>
      <c r="W38" s="99" t="e">
        <f t="shared" si="14"/>
        <v>#REF!</v>
      </c>
      <c r="X38" s="99">
        <f t="shared" ca="1" si="15"/>
        <v>0</v>
      </c>
      <c r="Y38" s="100" t="e">
        <f t="shared" ca="1" si="16"/>
        <v>#REF!</v>
      </c>
      <c r="AA38" s="808"/>
    </row>
    <row r="39" spans="1:27" s="27" customFormat="1" ht="230.25" thickBot="1" x14ac:dyDescent="0.3">
      <c r="A39" s="978"/>
      <c r="B39" s="981"/>
      <c r="C39" s="981"/>
      <c r="D39" s="981"/>
      <c r="E39" s="987"/>
      <c r="F39" s="64" t="s">
        <v>61</v>
      </c>
      <c r="G39" s="64" t="s">
        <v>62</v>
      </c>
      <c r="H39" s="64" t="s">
        <v>63</v>
      </c>
      <c r="I39" s="65" t="s">
        <v>64</v>
      </c>
      <c r="J39" s="65">
        <v>1</v>
      </c>
      <c r="K39" s="66">
        <v>40238</v>
      </c>
      <c r="L39" s="66">
        <v>40359</v>
      </c>
      <c r="M39" s="484">
        <f t="shared" si="9"/>
        <v>17.285714285714285</v>
      </c>
      <c r="N39" s="984"/>
      <c r="O39" s="68" t="e">
        <f>+#REF!</f>
        <v>#REF!</v>
      </c>
      <c r="P39" s="69" t="e">
        <f t="shared" si="10"/>
        <v>#REF!</v>
      </c>
      <c r="Q39" s="67" t="e">
        <f t="shared" si="11"/>
        <v>#REF!</v>
      </c>
      <c r="R39" s="67" t="e">
        <f t="shared" si="12"/>
        <v>#REF!</v>
      </c>
      <c r="S39" s="67" t="e">
        <f t="shared" si="13"/>
        <v>#REF!</v>
      </c>
      <c r="T39" s="70"/>
      <c r="U39" s="70"/>
      <c r="V39" s="71" t="e">
        <f>+#REF!</f>
        <v>#REF!</v>
      </c>
      <c r="W39" s="72" t="e">
        <f t="shared" si="14"/>
        <v>#REF!</v>
      </c>
      <c r="X39" s="72">
        <f t="shared" ca="1" si="15"/>
        <v>0</v>
      </c>
      <c r="Y39" s="73" t="e">
        <f t="shared" ca="1" si="16"/>
        <v>#REF!</v>
      </c>
      <c r="AA39" s="808"/>
    </row>
    <row r="40" spans="1:27" x14ac:dyDescent="0.2">
      <c r="A40" s="179"/>
      <c r="B40" s="179"/>
      <c r="C40" s="179"/>
      <c r="D40" s="179"/>
      <c r="E40" s="179"/>
      <c r="F40" s="179"/>
      <c r="G40" s="179"/>
      <c r="H40" s="179"/>
      <c r="I40" s="179"/>
      <c r="J40" s="179"/>
      <c r="K40" s="179"/>
      <c r="L40" s="179"/>
      <c r="M40" s="179"/>
      <c r="N40" s="179"/>
      <c r="O40" s="179"/>
      <c r="P40" s="179"/>
      <c r="Q40" s="179"/>
      <c r="R40" s="179"/>
      <c r="S40" s="179"/>
      <c r="T40" s="179"/>
      <c r="U40" s="179"/>
      <c r="V40" s="179"/>
    </row>
  </sheetData>
  <mergeCells count="74">
    <mergeCell ref="A27:A31"/>
    <mergeCell ref="B27:B31"/>
    <mergeCell ref="C27:C31"/>
    <mergeCell ref="D27:D31"/>
    <mergeCell ref="E27:E31"/>
    <mergeCell ref="AA34:AA39"/>
    <mergeCell ref="A33:C33"/>
    <mergeCell ref="P33:V33"/>
    <mergeCell ref="A34:A39"/>
    <mergeCell ref="B34:B39"/>
    <mergeCell ref="N34:N39"/>
    <mergeCell ref="C34:C39"/>
    <mergeCell ref="D34:D39"/>
    <mergeCell ref="E34:E39"/>
    <mergeCell ref="F34:F38"/>
    <mergeCell ref="G34:G38"/>
    <mergeCell ref="D18:D20"/>
    <mergeCell ref="E18:E20"/>
    <mergeCell ref="N18:N20"/>
    <mergeCell ref="AA27:AA31"/>
    <mergeCell ref="F29:F31"/>
    <mergeCell ref="G29:G31"/>
    <mergeCell ref="N29:N31"/>
    <mergeCell ref="F27:F28"/>
    <mergeCell ref="G27:G28"/>
    <mergeCell ref="N27:N28"/>
    <mergeCell ref="I10:I11"/>
    <mergeCell ref="J10:J11"/>
    <mergeCell ref="K10:K11"/>
    <mergeCell ref="AA18:AA20"/>
    <mergeCell ref="A15:A17"/>
    <mergeCell ref="B15:B17"/>
    <mergeCell ref="C15:C17"/>
    <mergeCell ref="D15:D17"/>
    <mergeCell ref="E15:E17"/>
    <mergeCell ref="F15:F17"/>
    <mergeCell ref="G15:G17"/>
    <mergeCell ref="N15:N17"/>
    <mergeCell ref="AA15:AA17"/>
    <mergeCell ref="A18:A20"/>
    <mergeCell ref="B18:B20"/>
    <mergeCell ref="C18:C20"/>
    <mergeCell ref="Y10:Y11"/>
    <mergeCell ref="AA10:AA11"/>
    <mergeCell ref="O10:O11"/>
    <mergeCell ref="P10:P11"/>
    <mergeCell ref="Q10:Q11"/>
    <mergeCell ref="A12:C12"/>
    <mergeCell ref="P12:V12"/>
    <mergeCell ref="L10:L11"/>
    <mergeCell ref="M10:M11"/>
    <mergeCell ref="N10:N11"/>
    <mergeCell ref="A10:A11"/>
    <mergeCell ref="B10:B11"/>
    <mergeCell ref="C10:C11"/>
    <mergeCell ref="D10:D11"/>
    <mergeCell ref="E10:E11"/>
    <mergeCell ref="R10:R11"/>
    <mergeCell ref="S10:S11"/>
    <mergeCell ref="T10:U10"/>
    <mergeCell ref="F10:F11"/>
    <mergeCell ref="G10:G11"/>
    <mergeCell ref="H10:H11"/>
    <mergeCell ref="A7:E7"/>
    <mergeCell ref="A8:C8"/>
    <mergeCell ref="A9:C9"/>
    <mergeCell ref="L9:M9"/>
    <mergeCell ref="T9:U9"/>
    <mergeCell ref="A6:E6"/>
    <mergeCell ref="A1:M1"/>
    <mergeCell ref="A2:M2"/>
    <mergeCell ref="N2:N3"/>
    <mergeCell ref="A3:M3"/>
    <mergeCell ref="A5:M5"/>
  </mergeCells>
  <conditionalFormatting sqref="Y34:Y39 Y13:Y32">
    <cfRule type="cellIs" dxfId="23" priority="1" operator="equal">
      <formula>"EN TERMINO"</formula>
    </cfRule>
    <cfRule type="cellIs" dxfId="22" priority="2" operator="equal">
      <formula>"CUMPLIDA"</formula>
    </cfRule>
    <cfRule type="cellIs" dxfId="21" priority="3" operator="equal">
      <formula>"VENCIDA"</formula>
    </cfRule>
  </conditionalFormatting>
  <hyperlinks>
    <hyperlink ref="N2:N3" location="Consolidado!A1" display="INICIO"/>
  </hyperlink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14"/>
  <sheetViews>
    <sheetView topLeftCell="H1" zoomScale="55" zoomScaleNormal="55" workbookViewId="0">
      <selection activeCell="A8" sqref="A8:E8"/>
    </sheetView>
  </sheetViews>
  <sheetFormatPr baseColWidth="10" defaultColWidth="9.85546875" defaultRowHeight="12.75" x14ac:dyDescent="0.2"/>
  <cols>
    <col min="1" max="1" width="9.5703125" style="28" customWidth="1"/>
    <col min="2" max="2" width="9.85546875" style="28" customWidth="1"/>
    <col min="3" max="3" width="46.85546875" style="5" customWidth="1"/>
    <col min="4" max="5" width="21.7109375" style="5" customWidth="1"/>
    <col min="6" max="6" width="30.28515625" style="5" customWidth="1"/>
    <col min="7" max="7" width="25.85546875" style="5" customWidth="1"/>
    <col min="8" max="8" width="22.42578125" style="5" customWidth="1"/>
    <col min="9" max="9" width="14.140625" style="5" customWidth="1"/>
    <col min="10" max="10" width="11.42578125" style="5" customWidth="1"/>
    <col min="11" max="11" width="11.140625" style="5" customWidth="1"/>
    <col min="12" max="12" width="12.7109375" style="5" customWidth="1"/>
    <col min="13" max="13" width="11.28515625" style="5" customWidth="1"/>
    <col min="14" max="14" width="20.42578125" style="5" customWidth="1"/>
    <col min="15" max="15" width="12.42578125" style="5" customWidth="1"/>
    <col min="16" max="16" width="12.85546875" style="28" customWidth="1"/>
    <col min="17" max="17" width="11.28515625" style="28" customWidth="1"/>
    <col min="18" max="18" width="13.140625" style="28" customWidth="1"/>
    <col min="19" max="19" width="10.140625" style="28" customWidth="1"/>
    <col min="20" max="20" width="10.5703125" style="5" customWidth="1"/>
    <col min="21" max="21" width="9.85546875" style="5" customWidth="1"/>
    <col min="22" max="22" width="50.28515625" style="5" customWidth="1"/>
    <col min="23" max="24" width="2.28515625" style="5" customWidth="1"/>
    <col min="25" max="25" width="12.85546875" style="28" customWidth="1"/>
    <col min="26" max="26" width="14.42578125" style="5" customWidth="1"/>
    <col min="27" max="27" width="15.85546875" style="5" hidden="1" customWidth="1"/>
    <col min="28" max="254" width="11.42578125" style="5" customWidth="1"/>
    <col min="255" max="255" width="9.5703125" style="5" customWidth="1"/>
    <col min="256" max="16384" width="9.85546875" style="5"/>
  </cols>
  <sheetData>
    <row r="1" spans="1:54" x14ac:dyDescent="0.2">
      <c r="A1" s="895" t="s">
        <v>0</v>
      </c>
      <c r="B1" s="896"/>
      <c r="C1" s="896"/>
      <c r="D1" s="896"/>
      <c r="E1" s="896"/>
      <c r="F1" s="896"/>
      <c r="G1" s="896"/>
      <c r="H1" s="896"/>
      <c r="I1" s="896"/>
      <c r="J1" s="896"/>
      <c r="K1" s="896"/>
      <c r="L1" s="896"/>
      <c r="M1" s="896"/>
      <c r="N1" s="1"/>
      <c r="O1" s="2"/>
      <c r="P1" s="2"/>
      <c r="Q1" s="2"/>
      <c r="R1" s="2"/>
      <c r="S1" s="2"/>
      <c r="T1" s="2"/>
      <c r="U1" s="3"/>
      <c r="V1" s="4"/>
    </row>
    <row r="2" spans="1:54" x14ac:dyDescent="0.2">
      <c r="A2" s="897" t="s">
        <v>1</v>
      </c>
      <c r="B2" s="898"/>
      <c r="C2" s="898"/>
      <c r="D2" s="898"/>
      <c r="E2" s="898"/>
      <c r="F2" s="898"/>
      <c r="G2" s="898"/>
      <c r="H2" s="898"/>
      <c r="I2" s="898"/>
      <c r="J2" s="898"/>
      <c r="K2" s="898"/>
      <c r="L2" s="898"/>
      <c r="M2" s="898"/>
      <c r="N2" s="920" t="s">
        <v>529</v>
      </c>
      <c r="O2" s="6"/>
      <c r="P2" s="6"/>
      <c r="Q2" s="6"/>
      <c r="R2" s="6"/>
      <c r="S2" s="6"/>
      <c r="T2" s="6"/>
      <c r="U2" s="7"/>
      <c r="V2" s="4"/>
      <c r="Z2" s="54" t="s">
        <v>136</v>
      </c>
    </row>
    <row r="3" spans="1:54" ht="13.5" thickBot="1" x14ac:dyDescent="0.25">
      <c r="A3" s="897" t="s">
        <v>2</v>
      </c>
      <c r="B3" s="898"/>
      <c r="C3" s="898"/>
      <c r="D3" s="898"/>
      <c r="E3" s="898"/>
      <c r="F3" s="898"/>
      <c r="G3" s="898"/>
      <c r="H3" s="898"/>
      <c r="I3" s="898"/>
      <c r="J3" s="898"/>
      <c r="K3" s="898"/>
      <c r="L3" s="898"/>
      <c r="M3" s="898"/>
      <c r="N3" s="921"/>
      <c r="O3" s="6"/>
      <c r="P3" s="6"/>
      <c r="Q3" s="6"/>
      <c r="R3" s="6"/>
      <c r="S3" s="6"/>
      <c r="T3" s="6"/>
      <c r="U3" s="7"/>
      <c r="V3" s="4"/>
      <c r="Z3" s="250">
        <f ca="1">TODAY()</f>
        <v>45371</v>
      </c>
    </row>
    <row r="4" spans="1:54" ht="13.5" thickTop="1" x14ac:dyDescent="0.2">
      <c r="A4" s="401"/>
      <c r="B4" s="402"/>
      <c r="C4" s="6"/>
      <c r="D4" s="6"/>
      <c r="E4" s="6"/>
      <c r="F4" s="6"/>
      <c r="G4" s="6"/>
      <c r="H4" s="6"/>
      <c r="I4" s="6"/>
      <c r="J4" s="6"/>
      <c r="K4" s="6"/>
      <c r="L4" s="6"/>
      <c r="M4" s="6"/>
      <c r="N4" s="4"/>
      <c r="O4" s="6"/>
      <c r="P4" s="6"/>
      <c r="Q4" s="6"/>
      <c r="R4" s="6"/>
      <c r="S4" s="6"/>
      <c r="T4" s="6"/>
      <c r="U4" s="7"/>
      <c r="V4" s="4"/>
    </row>
    <row r="5" spans="1:54" s="10" customFormat="1" x14ac:dyDescent="0.25">
      <c r="A5" s="899" t="s">
        <v>3</v>
      </c>
      <c r="B5" s="900"/>
      <c r="C5" s="900"/>
      <c r="D5" s="900"/>
      <c r="E5" s="900"/>
      <c r="F5" s="900"/>
      <c r="G5" s="900"/>
      <c r="H5" s="900"/>
      <c r="I5" s="900"/>
      <c r="J5" s="900"/>
      <c r="K5" s="900"/>
      <c r="L5" s="900"/>
      <c r="M5" s="900"/>
      <c r="N5" s="8"/>
      <c r="O5" s="9"/>
      <c r="Q5" s="8"/>
      <c r="R5" s="8"/>
      <c r="S5" s="8"/>
      <c r="T5" s="8"/>
      <c r="U5" s="11"/>
      <c r="V5" s="8"/>
      <c r="W5" s="8"/>
      <c r="X5" s="8"/>
      <c r="Y5" s="8"/>
      <c r="Z5" s="240"/>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row>
    <row r="6" spans="1:54" s="10" customFormat="1" x14ac:dyDescent="0.25">
      <c r="A6" s="899" t="s">
        <v>4</v>
      </c>
      <c r="B6" s="900"/>
      <c r="C6" s="900"/>
      <c r="D6" s="900"/>
      <c r="E6" s="900"/>
      <c r="F6" s="9"/>
      <c r="G6" s="9"/>
      <c r="H6" s="9"/>
      <c r="I6" s="9"/>
      <c r="J6" s="9"/>
      <c r="K6" s="9"/>
      <c r="L6" s="9"/>
      <c r="M6" s="9"/>
      <c r="N6" s="8"/>
      <c r="O6" s="9"/>
      <c r="Q6" s="8"/>
      <c r="R6" s="8"/>
      <c r="S6" s="8"/>
      <c r="T6" s="8"/>
      <c r="U6" s="11"/>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row>
    <row r="7" spans="1:54" s="10" customFormat="1" x14ac:dyDescent="0.25">
      <c r="A7" s="899" t="s">
        <v>5</v>
      </c>
      <c r="B7" s="900"/>
      <c r="C7" s="900"/>
      <c r="D7" s="900"/>
      <c r="E7" s="900"/>
      <c r="F7" s="9"/>
      <c r="G7" s="9"/>
      <c r="H7" s="9"/>
      <c r="I7" s="9"/>
      <c r="J7" s="9"/>
      <c r="K7" s="9"/>
      <c r="L7" s="9"/>
      <c r="M7" s="9"/>
      <c r="N7" s="8"/>
      <c r="O7" s="9"/>
      <c r="Q7" s="8"/>
      <c r="R7" s="8"/>
      <c r="S7" s="8"/>
      <c r="T7" s="8"/>
      <c r="U7" s="11"/>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row>
    <row r="8" spans="1:54" s="10" customFormat="1" ht="13.5" thickBot="1" x14ac:dyDescent="0.3">
      <c r="A8" s="899" t="s">
        <v>504</v>
      </c>
      <c r="B8" s="900"/>
      <c r="C8" s="900"/>
      <c r="D8" s="9"/>
      <c r="E8" s="9"/>
      <c r="F8" s="9"/>
      <c r="G8" s="9"/>
      <c r="H8" s="9"/>
      <c r="I8" s="9"/>
      <c r="J8" s="9"/>
      <c r="K8" s="9"/>
      <c r="L8" s="9"/>
      <c r="M8" s="9"/>
      <c r="N8" s="8"/>
      <c r="O8" s="9"/>
      <c r="Q8" s="8"/>
      <c r="R8" s="8"/>
      <c r="S8" s="8"/>
      <c r="T8" s="8"/>
      <c r="U8" s="11"/>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row>
    <row r="9" spans="1:54" s="10" customFormat="1" ht="13.5" thickBot="1" x14ac:dyDescent="0.3">
      <c r="A9" s="899" t="e">
        <f>+#REF!</f>
        <v>#REF!</v>
      </c>
      <c r="B9" s="900"/>
      <c r="C9" s="900"/>
      <c r="D9" s="387">
        <f ca="1">+Z3</f>
        <v>45371</v>
      </c>
      <c r="E9" s="9"/>
      <c r="F9" s="9"/>
      <c r="G9" s="9"/>
      <c r="H9" s="9"/>
      <c r="I9" s="9"/>
      <c r="J9" s="9"/>
      <c r="K9" s="9"/>
      <c r="L9" s="901"/>
      <c r="M9" s="901"/>
      <c r="N9" s="12"/>
      <c r="O9" s="13"/>
      <c r="P9" s="14"/>
      <c r="Q9" s="12"/>
      <c r="R9" s="12"/>
      <c r="S9" s="12"/>
      <c r="T9" s="908" t="e">
        <f>+#REF!</f>
        <v>#REF!</v>
      </c>
      <c r="U9" s="909"/>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row>
    <row r="10" spans="1:54" ht="13.5" thickBot="1" x14ac:dyDescent="0.25">
      <c r="A10" s="904" t="s">
        <v>6</v>
      </c>
      <c r="B10" s="904" t="s">
        <v>7</v>
      </c>
      <c r="C10" s="904" t="s">
        <v>8</v>
      </c>
      <c r="D10" s="906" t="s">
        <v>9</v>
      </c>
      <c r="E10" s="902" t="s">
        <v>10</v>
      </c>
      <c r="F10" s="904" t="s">
        <v>11</v>
      </c>
      <c r="G10" s="904" t="s">
        <v>12</v>
      </c>
      <c r="H10" s="904" t="s">
        <v>13</v>
      </c>
      <c r="I10" s="902" t="s">
        <v>14</v>
      </c>
      <c r="J10" s="902" t="s">
        <v>15</v>
      </c>
      <c r="K10" s="912" t="s">
        <v>16</v>
      </c>
      <c r="L10" s="906" t="s">
        <v>17</v>
      </c>
      <c r="M10" s="902" t="s">
        <v>18</v>
      </c>
      <c r="N10" s="914" t="s">
        <v>19</v>
      </c>
      <c r="O10" s="916" t="s">
        <v>20</v>
      </c>
      <c r="P10" s="902" t="s">
        <v>1170</v>
      </c>
      <c r="Q10" s="902" t="s">
        <v>1171</v>
      </c>
      <c r="R10" s="902" t="s">
        <v>22</v>
      </c>
      <c r="S10" s="912" t="s">
        <v>23</v>
      </c>
      <c r="T10" s="918" t="s">
        <v>24</v>
      </c>
      <c r="U10" s="919"/>
      <c r="V10" s="4"/>
      <c r="Y10" s="902" t="s">
        <v>137</v>
      </c>
      <c r="AA10" s="904" t="s">
        <v>511</v>
      </c>
    </row>
    <row r="11" spans="1:54" ht="13.5" thickBot="1" x14ac:dyDescent="0.25">
      <c r="A11" s="905"/>
      <c r="B11" s="905"/>
      <c r="C11" s="905"/>
      <c r="D11" s="907"/>
      <c r="E11" s="903"/>
      <c r="F11" s="905"/>
      <c r="G11" s="905"/>
      <c r="H11" s="905"/>
      <c r="I11" s="903"/>
      <c r="J11" s="903"/>
      <c r="K11" s="913"/>
      <c r="L11" s="907"/>
      <c r="M11" s="903"/>
      <c r="N11" s="915"/>
      <c r="O11" s="917"/>
      <c r="P11" s="903"/>
      <c r="Q11" s="903"/>
      <c r="R11" s="903"/>
      <c r="S11" s="913"/>
      <c r="T11" s="15" t="s">
        <v>25</v>
      </c>
      <c r="U11" s="16" t="s">
        <v>26</v>
      </c>
      <c r="V11" s="17" t="s">
        <v>27</v>
      </c>
      <c r="Y11" s="903"/>
      <c r="AA11" s="905"/>
    </row>
    <row r="12" spans="1:54" s="21" customFormat="1" ht="13.5" thickBot="1" x14ac:dyDescent="0.3">
      <c r="A12" s="850" t="s">
        <v>28</v>
      </c>
      <c r="B12" s="847"/>
      <c r="C12" s="847"/>
      <c r="D12" s="18"/>
      <c r="E12" s="18"/>
      <c r="F12" s="18"/>
      <c r="G12" s="18"/>
      <c r="H12" s="18"/>
      <c r="I12" s="18"/>
      <c r="J12" s="18"/>
      <c r="K12" s="18"/>
      <c r="L12" s="18"/>
      <c r="M12" s="18"/>
      <c r="N12" s="19"/>
      <c r="O12" s="55"/>
      <c r="P12" s="851"/>
      <c r="Q12" s="852"/>
      <c r="R12" s="852"/>
      <c r="S12" s="852"/>
      <c r="T12" s="852"/>
      <c r="U12" s="852"/>
      <c r="V12" s="853"/>
      <c r="W12" s="20"/>
      <c r="X12" s="20"/>
      <c r="AA12" s="391"/>
    </row>
    <row r="13" spans="1:54" s="27" customFormat="1" ht="166.5" thickBot="1" x14ac:dyDescent="0.3">
      <c r="A13" s="976">
        <v>52</v>
      </c>
      <c r="B13" s="979">
        <v>1901001</v>
      </c>
      <c r="C13" s="863" t="s">
        <v>65</v>
      </c>
      <c r="D13" s="979" t="s">
        <v>66</v>
      </c>
      <c r="E13" s="985" t="s">
        <v>67</v>
      </c>
      <c r="F13" s="93" t="s">
        <v>68</v>
      </c>
      <c r="G13" s="93" t="s">
        <v>69</v>
      </c>
      <c r="H13" s="93" t="s">
        <v>70</v>
      </c>
      <c r="I13" s="94" t="s">
        <v>71</v>
      </c>
      <c r="J13" s="94">
        <v>1</v>
      </c>
      <c r="K13" s="103">
        <v>40466</v>
      </c>
      <c r="L13" s="103">
        <v>40830</v>
      </c>
      <c r="M13" s="58">
        <f>(+L13-K13)/7</f>
        <v>52</v>
      </c>
      <c r="N13" s="98" t="s">
        <v>234</v>
      </c>
      <c r="O13" s="95" t="e">
        <f>+#REF!</f>
        <v>#REF!</v>
      </c>
      <c r="P13" s="59" t="e">
        <f>IF(O13/J13&gt;1,1,+O13/J13)</f>
        <v>#REF!</v>
      </c>
      <c r="Q13" s="58" t="e">
        <f>+M13*P13</f>
        <v>#REF!</v>
      </c>
      <c r="R13" s="58" t="e">
        <f>IF(L13&lt;=$T$9,Q13,0)</f>
        <v>#REF!</v>
      </c>
      <c r="S13" s="58" t="e">
        <f>IF($T$9&gt;=L13,M13,0)</f>
        <v>#REF!</v>
      </c>
      <c r="T13" s="60"/>
      <c r="U13" s="60"/>
      <c r="V13" s="232" t="e">
        <f>+#REF!</f>
        <v>#REF!</v>
      </c>
      <c r="W13" s="62" t="e">
        <f>IF(P13=100%,2,0)</f>
        <v>#REF!</v>
      </c>
      <c r="X13" s="62">
        <f ca="1">IF(L13&lt;$Z$3,0,1)</f>
        <v>0</v>
      </c>
      <c r="Y13" s="63" t="e">
        <f ca="1">IF(W13+X13&gt;1,"CUMPLIDA",IF(X13=1,"EN TERMINO","VENCIDA"))</f>
        <v>#REF!</v>
      </c>
      <c r="AA13" s="808" t="s">
        <v>1039</v>
      </c>
    </row>
    <row r="14" spans="1:54" s="27" customFormat="1" ht="39" thickBot="1" x14ac:dyDescent="0.3">
      <c r="A14" s="978"/>
      <c r="B14" s="981"/>
      <c r="C14" s="865"/>
      <c r="D14" s="981"/>
      <c r="E14" s="987"/>
      <c r="F14" s="480" t="s">
        <v>32</v>
      </c>
      <c r="G14" s="96" t="s">
        <v>33</v>
      </c>
      <c r="H14" s="96" t="s">
        <v>34</v>
      </c>
      <c r="I14" s="97" t="s">
        <v>30</v>
      </c>
      <c r="J14" s="105">
        <v>1</v>
      </c>
      <c r="K14" s="104">
        <v>40422</v>
      </c>
      <c r="L14" s="104">
        <v>40543</v>
      </c>
      <c r="M14" s="484">
        <f>(+L14-K14)/7</f>
        <v>17.285714285714285</v>
      </c>
      <c r="N14" s="251" t="s">
        <v>233</v>
      </c>
      <c r="O14" s="106" t="e">
        <f>+#REF!</f>
        <v>#REF!</v>
      </c>
      <c r="P14" s="69" t="e">
        <f>IF(O14/J14&gt;1,1,+O14/J14)</f>
        <v>#REF!</v>
      </c>
      <c r="Q14" s="67" t="e">
        <f>+M14*P14</f>
        <v>#REF!</v>
      </c>
      <c r="R14" s="67" t="e">
        <f>IF(L14&lt;=$T$9,Q14,0)</f>
        <v>#REF!</v>
      </c>
      <c r="S14" s="67" t="e">
        <f>IF($T$9&gt;=L14,M14,0)</f>
        <v>#REF!</v>
      </c>
      <c r="T14" s="70"/>
      <c r="U14" s="70"/>
      <c r="V14" s="71" t="e">
        <f>+#REF!</f>
        <v>#REF!</v>
      </c>
      <c r="W14" s="72" t="e">
        <f>IF(P14=100%,2,0)</f>
        <v>#REF!</v>
      </c>
      <c r="X14" s="72">
        <f ca="1">IF(L14&lt;$Z$3,0,1)</f>
        <v>0</v>
      </c>
      <c r="Y14" s="73" t="e">
        <f ca="1">IF(W14+X14&gt;1,"CUMPLIDA",IF(X14=1,"EN TERMINO","VENCIDA"))</f>
        <v>#REF!</v>
      </c>
      <c r="AA14" s="808"/>
    </row>
  </sheetData>
  <mergeCells count="41">
    <mergeCell ref="AA13:AA14"/>
    <mergeCell ref="A12:C12"/>
    <mergeCell ref="P12:V12"/>
    <mergeCell ref="A13:A14"/>
    <mergeCell ref="B13:B14"/>
    <mergeCell ref="C13:C14"/>
    <mergeCell ref="D13:D14"/>
    <mergeCell ref="E13:E14"/>
    <mergeCell ref="Y10:Y11"/>
    <mergeCell ref="AA10:AA11"/>
    <mergeCell ref="L10:L11"/>
    <mergeCell ref="M10:M11"/>
    <mergeCell ref="N10:N11"/>
    <mergeCell ref="O10:O11"/>
    <mergeCell ref="P10:P11"/>
    <mergeCell ref="Q10:Q11"/>
    <mergeCell ref="R10:R11"/>
    <mergeCell ref="S10:S11"/>
    <mergeCell ref="T10:U10"/>
    <mergeCell ref="A7:E7"/>
    <mergeCell ref="A8:C8"/>
    <mergeCell ref="A9:C9"/>
    <mergeCell ref="L9:M9"/>
    <mergeCell ref="F10:F11"/>
    <mergeCell ref="G10:G11"/>
    <mergeCell ref="H10:H11"/>
    <mergeCell ref="I10:I11"/>
    <mergeCell ref="J10:J11"/>
    <mergeCell ref="T9:U9"/>
    <mergeCell ref="A10:A11"/>
    <mergeCell ref="B10:B11"/>
    <mergeCell ref="C10:C11"/>
    <mergeCell ref="D10:D11"/>
    <mergeCell ref="E10:E11"/>
    <mergeCell ref="K10:K11"/>
    <mergeCell ref="A6:E6"/>
    <mergeCell ref="A1:M1"/>
    <mergeCell ref="A2:M2"/>
    <mergeCell ref="N2:N3"/>
    <mergeCell ref="A3:M3"/>
    <mergeCell ref="A5:M5"/>
  </mergeCells>
  <conditionalFormatting sqref="Y13:Y14">
    <cfRule type="cellIs" dxfId="20" priority="7" operator="equal">
      <formula>"EN TERMINO"</formula>
    </cfRule>
    <cfRule type="cellIs" dxfId="19" priority="8" operator="equal">
      <formula>"CUMPLIDA"</formula>
    </cfRule>
    <cfRule type="cellIs" dxfId="18" priority="9" operator="equal">
      <formula>"VENCIDA"</formula>
    </cfRule>
  </conditionalFormatting>
  <hyperlinks>
    <hyperlink ref="N2:N3" location="Consolidado!A1" display="INICIO"/>
  </hyperlink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36"/>
  <sheetViews>
    <sheetView topLeftCell="H12" zoomScale="55" zoomScaleNormal="55" workbookViewId="0">
      <selection activeCell="A8" sqref="A8:E8"/>
    </sheetView>
  </sheetViews>
  <sheetFormatPr baseColWidth="10" defaultColWidth="9.85546875" defaultRowHeight="12.75" x14ac:dyDescent="0.2"/>
  <cols>
    <col min="1" max="1" width="9.5703125" style="28" customWidth="1"/>
    <col min="2" max="2" width="9.85546875" style="28" customWidth="1"/>
    <col min="3" max="3" width="46.85546875" style="5" customWidth="1"/>
    <col min="4" max="5" width="21.7109375" style="5" customWidth="1"/>
    <col min="6" max="6" width="30.28515625" style="5" customWidth="1"/>
    <col min="7" max="7" width="25.85546875" style="5" customWidth="1"/>
    <col min="8" max="8" width="22.42578125" style="5" customWidth="1"/>
    <col min="9" max="9" width="14.140625" style="5" customWidth="1"/>
    <col min="10" max="10" width="11.42578125" style="5" customWidth="1"/>
    <col min="11" max="11" width="11.140625" style="5" customWidth="1"/>
    <col min="12" max="12" width="12.7109375" style="5" customWidth="1"/>
    <col min="13" max="13" width="11.28515625" style="5" customWidth="1"/>
    <col min="14" max="14" width="20.42578125" style="5" customWidth="1"/>
    <col min="15" max="15" width="12.42578125" style="5" customWidth="1"/>
    <col min="16" max="16" width="12.85546875" style="28" customWidth="1"/>
    <col min="17" max="17" width="11.28515625" style="28" customWidth="1"/>
    <col min="18" max="18" width="13.140625" style="28" customWidth="1"/>
    <col min="19" max="19" width="10.140625" style="28" customWidth="1"/>
    <col min="20" max="20" width="10.5703125" style="5" customWidth="1"/>
    <col min="21" max="21" width="9.85546875" style="5" customWidth="1"/>
    <col min="22" max="22" width="50.28515625" style="5" customWidth="1"/>
    <col min="23" max="24" width="2.28515625" style="5" customWidth="1"/>
    <col min="25" max="25" width="12.85546875" style="28" customWidth="1"/>
    <col min="26" max="26" width="14.42578125" style="5" customWidth="1"/>
    <col min="27" max="27" width="15.85546875" style="5" hidden="1" customWidth="1"/>
    <col min="28" max="254" width="11.42578125" style="5" customWidth="1"/>
    <col min="255" max="255" width="9.5703125" style="5" customWidth="1"/>
    <col min="256" max="16384" width="9.85546875" style="5"/>
  </cols>
  <sheetData>
    <row r="1" spans="1:54" x14ac:dyDescent="0.2">
      <c r="A1" s="895" t="s">
        <v>0</v>
      </c>
      <c r="B1" s="896"/>
      <c r="C1" s="896"/>
      <c r="D1" s="896"/>
      <c r="E1" s="896"/>
      <c r="F1" s="896"/>
      <c r="G1" s="896"/>
      <c r="H1" s="896"/>
      <c r="I1" s="896"/>
      <c r="J1" s="896"/>
      <c r="K1" s="896"/>
      <c r="L1" s="896"/>
      <c r="M1" s="896"/>
      <c r="N1" s="1"/>
      <c r="O1" s="2"/>
      <c r="P1" s="2"/>
      <c r="Q1" s="2"/>
      <c r="R1" s="2"/>
      <c r="S1" s="2"/>
      <c r="T1" s="2"/>
      <c r="U1" s="3"/>
      <c r="V1" s="4"/>
    </row>
    <row r="2" spans="1:54" x14ac:dyDescent="0.2">
      <c r="A2" s="897" t="s">
        <v>1</v>
      </c>
      <c r="B2" s="898"/>
      <c r="C2" s="898"/>
      <c r="D2" s="898"/>
      <c r="E2" s="898"/>
      <c r="F2" s="898"/>
      <c r="G2" s="898"/>
      <c r="H2" s="898"/>
      <c r="I2" s="898"/>
      <c r="J2" s="898"/>
      <c r="K2" s="898"/>
      <c r="L2" s="898"/>
      <c r="M2" s="898"/>
      <c r="N2" s="920" t="s">
        <v>529</v>
      </c>
      <c r="O2" s="6"/>
      <c r="P2" s="6"/>
      <c r="Q2" s="6"/>
      <c r="R2" s="6"/>
      <c r="S2" s="6"/>
      <c r="T2" s="6"/>
      <c r="U2" s="7"/>
      <c r="V2" s="4"/>
      <c r="Z2" s="54" t="s">
        <v>136</v>
      </c>
    </row>
    <row r="3" spans="1:54" ht="13.5" thickBot="1" x14ac:dyDescent="0.25">
      <c r="A3" s="897" t="s">
        <v>2</v>
      </c>
      <c r="B3" s="898"/>
      <c r="C3" s="898"/>
      <c r="D3" s="898"/>
      <c r="E3" s="898"/>
      <c r="F3" s="898"/>
      <c r="G3" s="898"/>
      <c r="H3" s="898"/>
      <c r="I3" s="898"/>
      <c r="J3" s="898"/>
      <c r="K3" s="898"/>
      <c r="L3" s="898"/>
      <c r="M3" s="898"/>
      <c r="N3" s="921"/>
      <c r="O3" s="6"/>
      <c r="P3" s="6"/>
      <c r="Q3" s="6"/>
      <c r="R3" s="6"/>
      <c r="S3" s="6"/>
      <c r="T3" s="6"/>
      <c r="U3" s="7"/>
      <c r="V3" s="4"/>
      <c r="Z3" s="250">
        <f ca="1">TODAY()</f>
        <v>45371</v>
      </c>
    </row>
    <row r="4" spans="1:54" ht="13.5" thickTop="1" x14ac:dyDescent="0.2">
      <c r="A4" s="401"/>
      <c r="B4" s="402"/>
      <c r="C4" s="6"/>
      <c r="D4" s="6"/>
      <c r="E4" s="6"/>
      <c r="F4" s="6"/>
      <c r="G4" s="6"/>
      <c r="H4" s="6"/>
      <c r="I4" s="6"/>
      <c r="J4" s="6"/>
      <c r="K4" s="6"/>
      <c r="L4" s="6"/>
      <c r="M4" s="6"/>
      <c r="N4" s="4"/>
      <c r="O4" s="6"/>
      <c r="P4" s="6"/>
      <c r="Q4" s="6"/>
      <c r="R4" s="6"/>
      <c r="S4" s="6"/>
      <c r="T4" s="6"/>
      <c r="U4" s="7"/>
      <c r="V4" s="4"/>
    </row>
    <row r="5" spans="1:54" s="10" customFormat="1" x14ac:dyDescent="0.25">
      <c r="A5" s="899" t="s">
        <v>3</v>
      </c>
      <c r="B5" s="900"/>
      <c r="C5" s="900"/>
      <c r="D5" s="900"/>
      <c r="E5" s="900"/>
      <c r="F5" s="900"/>
      <c r="G5" s="900"/>
      <c r="H5" s="900"/>
      <c r="I5" s="900"/>
      <c r="J5" s="900"/>
      <c r="K5" s="900"/>
      <c r="L5" s="900"/>
      <c r="M5" s="900"/>
      <c r="N5" s="8"/>
      <c r="O5" s="9"/>
      <c r="Q5" s="8"/>
      <c r="R5" s="8"/>
      <c r="S5" s="8"/>
      <c r="T5" s="8"/>
      <c r="U5" s="11"/>
      <c r="V5" s="8"/>
      <c r="W5" s="8"/>
      <c r="X5" s="8"/>
      <c r="Y5" s="8"/>
      <c r="Z5" s="240"/>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row>
    <row r="6" spans="1:54" s="10" customFormat="1" x14ac:dyDescent="0.25">
      <c r="A6" s="899" t="s">
        <v>4</v>
      </c>
      <c r="B6" s="900"/>
      <c r="C6" s="900"/>
      <c r="D6" s="900"/>
      <c r="E6" s="900"/>
      <c r="F6" s="9"/>
      <c r="G6" s="9"/>
      <c r="H6" s="9"/>
      <c r="I6" s="9"/>
      <c r="J6" s="9"/>
      <c r="K6" s="9"/>
      <c r="L6" s="9"/>
      <c r="M6" s="9"/>
      <c r="N6" s="8"/>
      <c r="O6" s="9"/>
      <c r="Q6" s="8"/>
      <c r="R6" s="8"/>
      <c r="S6" s="8"/>
      <c r="T6" s="8"/>
      <c r="U6" s="11"/>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row>
    <row r="7" spans="1:54" s="10" customFormat="1" x14ac:dyDescent="0.25">
      <c r="A7" s="899" t="s">
        <v>5</v>
      </c>
      <c r="B7" s="900"/>
      <c r="C7" s="900"/>
      <c r="D7" s="900"/>
      <c r="E7" s="900"/>
      <c r="F7" s="9"/>
      <c r="G7" s="9"/>
      <c r="H7" s="9"/>
      <c r="I7" s="9"/>
      <c r="J7" s="9"/>
      <c r="K7" s="9"/>
      <c r="L7" s="9"/>
      <c r="M7" s="9"/>
      <c r="N7" s="8"/>
      <c r="O7" s="9"/>
      <c r="Q7" s="8"/>
      <c r="R7" s="8"/>
      <c r="S7" s="8"/>
      <c r="T7" s="8"/>
      <c r="U7" s="11"/>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row>
    <row r="8" spans="1:54" s="10" customFormat="1" ht="13.5" thickBot="1" x14ac:dyDescent="0.3">
      <c r="A8" s="899" t="s">
        <v>504</v>
      </c>
      <c r="B8" s="900"/>
      <c r="C8" s="900"/>
      <c r="D8" s="9"/>
      <c r="E8" s="9"/>
      <c r="F8" s="9"/>
      <c r="G8" s="9"/>
      <c r="H8" s="9"/>
      <c r="I8" s="9"/>
      <c r="J8" s="9"/>
      <c r="K8" s="9"/>
      <c r="L8" s="9"/>
      <c r="M8" s="9"/>
      <c r="N8" s="8"/>
      <c r="O8" s="9"/>
      <c r="Q8" s="8"/>
      <c r="R8" s="8"/>
      <c r="S8" s="8"/>
      <c r="T8" s="8"/>
      <c r="U8" s="11"/>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row>
    <row r="9" spans="1:54" s="10" customFormat="1" ht="13.5" thickBot="1" x14ac:dyDescent="0.3">
      <c r="A9" s="899" t="e">
        <f>+#REF!</f>
        <v>#REF!</v>
      </c>
      <c r="B9" s="900"/>
      <c r="C9" s="900"/>
      <c r="D9" s="387">
        <f ca="1">+Z3</f>
        <v>45371</v>
      </c>
      <c r="E9" s="9"/>
      <c r="F9" s="9"/>
      <c r="G9" s="9"/>
      <c r="H9" s="9"/>
      <c r="I9" s="9"/>
      <c r="J9" s="9"/>
      <c r="K9" s="9"/>
      <c r="L9" s="901"/>
      <c r="M9" s="901"/>
      <c r="N9" s="12"/>
      <c r="O9" s="13"/>
      <c r="P9" s="14"/>
      <c r="Q9" s="12"/>
      <c r="R9" s="12"/>
      <c r="S9" s="12"/>
      <c r="T9" s="908" t="e">
        <f>+#REF!</f>
        <v>#REF!</v>
      </c>
      <c r="U9" s="909"/>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row>
    <row r="10" spans="1:54" ht="13.5" thickBot="1" x14ac:dyDescent="0.25">
      <c r="A10" s="904" t="s">
        <v>6</v>
      </c>
      <c r="B10" s="904" t="s">
        <v>7</v>
      </c>
      <c r="C10" s="904" t="s">
        <v>8</v>
      </c>
      <c r="D10" s="906" t="s">
        <v>9</v>
      </c>
      <c r="E10" s="902" t="s">
        <v>10</v>
      </c>
      <c r="F10" s="904" t="s">
        <v>11</v>
      </c>
      <c r="G10" s="904" t="s">
        <v>12</v>
      </c>
      <c r="H10" s="904" t="s">
        <v>13</v>
      </c>
      <c r="I10" s="902" t="s">
        <v>14</v>
      </c>
      <c r="J10" s="902" t="s">
        <v>15</v>
      </c>
      <c r="K10" s="912" t="s">
        <v>16</v>
      </c>
      <c r="L10" s="906" t="s">
        <v>17</v>
      </c>
      <c r="M10" s="902" t="s">
        <v>18</v>
      </c>
      <c r="N10" s="914" t="s">
        <v>19</v>
      </c>
      <c r="O10" s="916" t="s">
        <v>20</v>
      </c>
      <c r="P10" s="902" t="s">
        <v>1170</v>
      </c>
      <c r="Q10" s="902" t="s">
        <v>1171</v>
      </c>
      <c r="R10" s="902" t="s">
        <v>22</v>
      </c>
      <c r="S10" s="912" t="s">
        <v>23</v>
      </c>
      <c r="T10" s="918" t="s">
        <v>24</v>
      </c>
      <c r="U10" s="919"/>
      <c r="V10" s="4"/>
      <c r="Y10" s="902" t="s">
        <v>137</v>
      </c>
      <c r="AA10" s="904" t="s">
        <v>511</v>
      </c>
    </row>
    <row r="11" spans="1:54" ht="13.5" thickBot="1" x14ac:dyDescent="0.25">
      <c r="A11" s="905"/>
      <c r="B11" s="905"/>
      <c r="C11" s="905"/>
      <c r="D11" s="907"/>
      <c r="E11" s="903"/>
      <c r="F11" s="905"/>
      <c r="G11" s="905"/>
      <c r="H11" s="905"/>
      <c r="I11" s="903"/>
      <c r="J11" s="903"/>
      <c r="K11" s="913"/>
      <c r="L11" s="907"/>
      <c r="M11" s="903"/>
      <c r="N11" s="915"/>
      <c r="O11" s="917"/>
      <c r="P11" s="903"/>
      <c r="Q11" s="903"/>
      <c r="R11" s="903"/>
      <c r="S11" s="913"/>
      <c r="T11" s="15" t="s">
        <v>25</v>
      </c>
      <c r="U11" s="16" t="s">
        <v>26</v>
      </c>
      <c r="V11" s="17" t="s">
        <v>27</v>
      </c>
      <c r="Y11" s="903"/>
      <c r="AA11" s="905"/>
    </row>
    <row r="12" spans="1:54" ht="13.5" thickBot="1" x14ac:dyDescent="0.25">
      <c r="A12" s="892" t="s">
        <v>474</v>
      </c>
      <c r="B12" s="855"/>
      <c r="C12" s="855"/>
      <c r="D12" s="18"/>
      <c r="E12" s="18"/>
      <c r="F12" s="18"/>
      <c r="G12" s="18"/>
      <c r="H12" s="18"/>
      <c r="I12" s="18"/>
      <c r="J12" s="18"/>
      <c r="K12" s="18"/>
      <c r="L12" s="18"/>
      <c r="M12" s="18"/>
      <c r="N12" s="19"/>
      <c r="O12" s="55"/>
      <c r="P12" s="851"/>
      <c r="Q12" s="852"/>
      <c r="R12" s="852"/>
      <c r="S12" s="852"/>
      <c r="T12" s="893"/>
      <c r="U12" s="893"/>
      <c r="V12" s="894"/>
      <c r="W12" s="20"/>
      <c r="X12" s="20"/>
      <c r="Y12" s="21"/>
    </row>
    <row r="13" spans="1:54" ht="90" thickBot="1" x14ac:dyDescent="0.25">
      <c r="A13" s="840">
        <v>2</v>
      </c>
      <c r="B13" s="880">
        <v>1201001</v>
      </c>
      <c r="C13" s="844" t="s">
        <v>235</v>
      </c>
      <c r="D13" s="844" t="s">
        <v>236</v>
      </c>
      <c r="E13" s="844" t="s">
        <v>237</v>
      </c>
      <c r="F13" s="875" t="s">
        <v>238</v>
      </c>
      <c r="G13" s="875" t="s">
        <v>239</v>
      </c>
      <c r="H13" s="131" t="s">
        <v>240</v>
      </c>
      <c r="I13" s="131" t="s">
        <v>43</v>
      </c>
      <c r="J13" s="408">
        <v>1</v>
      </c>
      <c r="K13" s="225">
        <v>40801</v>
      </c>
      <c r="L13" s="225">
        <v>40923</v>
      </c>
      <c r="M13" s="58">
        <f t="shared" ref="M13:M18" si="0">(+L13-K13)/7</f>
        <v>17.428571428571427</v>
      </c>
      <c r="N13" s="654" t="s">
        <v>1179</v>
      </c>
      <c r="O13" s="112" t="e">
        <f>+#REF!</f>
        <v>#REF!</v>
      </c>
      <c r="P13" s="268" t="e">
        <f t="shared" ref="P13:P18" si="1">IF(O13/J13&gt;1,1,+O13/J13)</f>
        <v>#REF!</v>
      </c>
      <c r="Q13" s="58" t="e">
        <f t="shared" ref="Q13:Q18" si="2">+M13*P13</f>
        <v>#REF!</v>
      </c>
      <c r="R13" s="58" t="e">
        <f t="shared" ref="R13:R18" si="3">IF(L13&lt;=$T$9,Q13,0)</f>
        <v>#REF!</v>
      </c>
      <c r="S13" s="58" t="e">
        <f t="shared" ref="S13:S18" si="4">IF($T$9&gt;=L13,M13,0)</f>
        <v>#REF!</v>
      </c>
      <c r="T13" s="269"/>
      <c r="U13" s="269"/>
      <c r="V13" s="343" t="e">
        <f>+#REF!</f>
        <v>#REF!</v>
      </c>
      <c r="W13" s="253" t="e">
        <f t="shared" ref="W13:W18" si="5">IF(P13=100%,2,0)</f>
        <v>#REF!</v>
      </c>
      <c r="X13" s="253">
        <f t="shared" ref="X13:X18" ca="1" si="6">IF(L13&lt;$Z$3,0,1)</f>
        <v>0</v>
      </c>
      <c r="Y13" s="63" t="e">
        <f t="shared" ref="Y13:Y18" ca="1" si="7">IF(W13+X13&gt;1,"CUMPLIDA",IF(X13=1,"EN TERMINO","VENCIDA"))</f>
        <v>#REF!</v>
      </c>
      <c r="AA13" s="808" t="s">
        <v>507</v>
      </c>
    </row>
    <row r="14" spans="1:54" ht="77.25" thickBot="1" x14ac:dyDescent="0.25">
      <c r="A14" s="878"/>
      <c r="B14" s="881"/>
      <c r="C14" s="882"/>
      <c r="D14" s="882"/>
      <c r="E14" s="882"/>
      <c r="F14" s="876"/>
      <c r="G14" s="876"/>
      <c r="H14" s="267" t="s">
        <v>241</v>
      </c>
      <c r="I14" s="267" t="s">
        <v>72</v>
      </c>
      <c r="J14" s="409">
        <v>1</v>
      </c>
      <c r="K14" s="288">
        <v>40924</v>
      </c>
      <c r="L14" s="288">
        <v>41151</v>
      </c>
      <c r="M14" s="493">
        <f t="shared" si="0"/>
        <v>32.428571428571431</v>
      </c>
      <c r="N14" s="655" t="s">
        <v>1180</v>
      </c>
      <c r="O14" s="270" t="e">
        <f>+#REF!</f>
        <v>#REF!</v>
      </c>
      <c r="P14" s="271" t="e">
        <f t="shared" si="1"/>
        <v>#REF!</v>
      </c>
      <c r="Q14" s="493" t="e">
        <f t="shared" si="2"/>
        <v>#REF!</v>
      </c>
      <c r="R14" s="493" t="e">
        <f t="shared" si="3"/>
        <v>#REF!</v>
      </c>
      <c r="S14" s="493" t="e">
        <f t="shared" si="4"/>
        <v>#REF!</v>
      </c>
      <c r="T14" s="272"/>
      <c r="U14" s="272"/>
      <c r="V14" s="344" t="e">
        <f>+#REF!</f>
        <v>#REF!</v>
      </c>
      <c r="W14" s="254" t="e">
        <f t="shared" si="5"/>
        <v>#REF!</v>
      </c>
      <c r="X14" s="254">
        <f t="shared" ca="1" si="6"/>
        <v>0</v>
      </c>
      <c r="Y14" s="100" t="e">
        <f t="shared" ca="1" si="7"/>
        <v>#REF!</v>
      </c>
      <c r="AA14" s="808"/>
    </row>
    <row r="15" spans="1:54" ht="90" thickBot="1" x14ac:dyDescent="0.25">
      <c r="A15" s="841"/>
      <c r="B15" s="891"/>
      <c r="C15" s="845"/>
      <c r="D15" s="845"/>
      <c r="E15" s="845"/>
      <c r="F15" s="332" t="s">
        <v>242</v>
      </c>
      <c r="G15" s="332" t="s">
        <v>243</v>
      </c>
      <c r="H15" s="332" t="s">
        <v>244</v>
      </c>
      <c r="I15" s="407" t="s">
        <v>245</v>
      </c>
      <c r="J15" s="125">
        <v>1</v>
      </c>
      <c r="K15" s="330">
        <v>40807</v>
      </c>
      <c r="L15" s="330">
        <v>41172</v>
      </c>
      <c r="M15" s="336">
        <f t="shared" si="0"/>
        <v>52.142857142857146</v>
      </c>
      <c r="N15" s="333" t="s">
        <v>246</v>
      </c>
      <c r="O15" s="345" t="e">
        <f>+#REF!</f>
        <v>#REF!</v>
      </c>
      <c r="P15" s="282" t="e">
        <f t="shared" si="1"/>
        <v>#REF!</v>
      </c>
      <c r="Q15" s="494" t="e">
        <f t="shared" si="2"/>
        <v>#REF!</v>
      </c>
      <c r="R15" s="494" t="e">
        <f t="shared" si="3"/>
        <v>#REF!</v>
      </c>
      <c r="S15" s="494" t="e">
        <f t="shared" si="4"/>
        <v>#REF!</v>
      </c>
      <c r="T15" s="283"/>
      <c r="U15" s="283"/>
      <c r="V15" s="667" t="e">
        <f>+#REF!</f>
        <v>#REF!</v>
      </c>
      <c r="W15" s="255" t="e">
        <f t="shared" si="5"/>
        <v>#REF!</v>
      </c>
      <c r="X15" s="255">
        <f t="shared" ca="1" si="6"/>
        <v>0</v>
      </c>
      <c r="Y15" s="73" t="e">
        <f t="shared" ca="1" si="7"/>
        <v>#REF!</v>
      </c>
      <c r="AA15" s="808"/>
    </row>
    <row r="16" spans="1:54" ht="64.5" thickBot="1" x14ac:dyDescent="0.25">
      <c r="A16" s="840">
        <v>15</v>
      </c>
      <c r="B16" s="880">
        <v>1201001</v>
      </c>
      <c r="C16" s="844" t="s">
        <v>255</v>
      </c>
      <c r="D16" s="884" t="s">
        <v>256</v>
      </c>
      <c r="E16" s="887" t="s">
        <v>257</v>
      </c>
      <c r="F16" s="875" t="s">
        <v>1017</v>
      </c>
      <c r="G16" s="875" t="s">
        <v>1018</v>
      </c>
      <c r="H16" s="131" t="s">
        <v>258</v>
      </c>
      <c r="I16" s="131" t="s">
        <v>72</v>
      </c>
      <c r="J16" s="408">
        <v>1</v>
      </c>
      <c r="K16" s="225">
        <v>40817</v>
      </c>
      <c r="L16" s="225">
        <v>40908</v>
      </c>
      <c r="M16" s="58">
        <f t="shared" si="0"/>
        <v>13</v>
      </c>
      <c r="N16" s="279" t="s">
        <v>259</v>
      </c>
      <c r="O16" s="112" t="e">
        <f>+#REF!</f>
        <v>#REF!</v>
      </c>
      <c r="P16" s="268" t="e">
        <f t="shared" si="1"/>
        <v>#REF!</v>
      </c>
      <c r="Q16" s="58" t="e">
        <f t="shared" si="2"/>
        <v>#REF!</v>
      </c>
      <c r="R16" s="58" t="e">
        <f t="shared" si="3"/>
        <v>#REF!</v>
      </c>
      <c r="S16" s="58" t="e">
        <f t="shared" si="4"/>
        <v>#REF!</v>
      </c>
      <c r="T16" s="269"/>
      <c r="U16" s="269"/>
      <c r="V16" s="383" t="e">
        <f>+#REF!</f>
        <v>#REF!</v>
      </c>
      <c r="W16" s="253" t="e">
        <f t="shared" si="5"/>
        <v>#REF!</v>
      </c>
      <c r="X16" s="253">
        <f t="shared" ca="1" si="6"/>
        <v>0</v>
      </c>
      <c r="Y16" s="63" t="e">
        <f t="shared" ca="1" si="7"/>
        <v>#REF!</v>
      </c>
      <c r="AA16" s="808" t="s">
        <v>506</v>
      </c>
    </row>
    <row r="17" spans="1:27" ht="77.25" thickBot="1" x14ac:dyDescent="0.25">
      <c r="A17" s="878"/>
      <c r="B17" s="881"/>
      <c r="C17" s="882"/>
      <c r="D17" s="885"/>
      <c r="E17" s="888"/>
      <c r="F17" s="876"/>
      <c r="G17" s="876"/>
      <c r="H17" s="267" t="s">
        <v>260</v>
      </c>
      <c r="I17" s="267" t="s">
        <v>72</v>
      </c>
      <c r="J17" s="409">
        <v>1</v>
      </c>
      <c r="K17" s="288">
        <v>40909</v>
      </c>
      <c r="L17" s="288">
        <v>40998</v>
      </c>
      <c r="M17" s="493">
        <f t="shared" si="0"/>
        <v>12.714285714285714</v>
      </c>
      <c r="N17" s="280" t="s">
        <v>1019</v>
      </c>
      <c r="O17" s="270" t="e">
        <f>+#REF!</f>
        <v>#REF!</v>
      </c>
      <c r="P17" s="271" t="e">
        <f t="shared" si="1"/>
        <v>#REF!</v>
      </c>
      <c r="Q17" s="493" t="e">
        <f t="shared" si="2"/>
        <v>#REF!</v>
      </c>
      <c r="R17" s="493" t="e">
        <f t="shared" si="3"/>
        <v>#REF!</v>
      </c>
      <c r="S17" s="493" t="e">
        <f t="shared" si="4"/>
        <v>#REF!</v>
      </c>
      <c r="T17" s="272"/>
      <c r="U17" s="272"/>
      <c r="V17" s="344" t="e">
        <f>+#REF!</f>
        <v>#REF!</v>
      </c>
      <c r="W17" s="254" t="e">
        <f t="shared" si="5"/>
        <v>#REF!</v>
      </c>
      <c r="X17" s="254">
        <f t="shared" ca="1" si="6"/>
        <v>0</v>
      </c>
      <c r="Y17" s="100" t="e">
        <f t="shared" ca="1" si="7"/>
        <v>#REF!</v>
      </c>
      <c r="AA17" s="808"/>
    </row>
    <row r="18" spans="1:27" ht="51.75" thickBot="1" x14ac:dyDescent="0.25">
      <c r="A18" s="879"/>
      <c r="B18" s="877"/>
      <c r="C18" s="883"/>
      <c r="D18" s="886"/>
      <c r="E18" s="889"/>
      <c r="F18" s="877"/>
      <c r="G18" s="877"/>
      <c r="H18" s="273" t="s">
        <v>261</v>
      </c>
      <c r="I18" s="273" t="s">
        <v>262</v>
      </c>
      <c r="J18" s="125">
        <v>1</v>
      </c>
      <c r="K18" s="226">
        <v>41000</v>
      </c>
      <c r="L18" s="226">
        <v>41172</v>
      </c>
      <c r="M18" s="494">
        <f t="shared" si="0"/>
        <v>24.571428571428573</v>
      </c>
      <c r="N18" s="281" t="s">
        <v>1019</v>
      </c>
      <c r="O18" s="113" t="e">
        <f>+#REF!</f>
        <v>#REF!</v>
      </c>
      <c r="P18" s="282" t="e">
        <f t="shared" si="1"/>
        <v>#REF!</v>
      </c>
      <c r="Q18" s="494" t="e">
        <f t="shared" si="2"/>
        <v>#REF!</v>
      </c>
      <c r="R18" s="494" t="e">
        <f t="shared" si="3"/>
        <v>#REF!</v>
      </c>
      <c r="S18" s="494" t="e">
        <f t="shared" si="4"/>
        <v>#REF!</v>
      </c>
      <c r="T18" s="283"/>
      <c r="U18" s="283"/>
      <c r="V18" s="667" t="e">
        <f>+#REF!</f>
        <v>#REF!</v>
      </c>
      <c r="W18" s="255" t="e">
        <f t="shared" si="5"/>
        <v>#REF!</v>
      </c>
      <c r="X18" s="255">
        <f t="shared" ca="1" si="6"/>
        <v>0</v>
      </c>
      <c r="Y18" s="73" t="e">
        <f t="shared" ca="1" si="7"/>
        <v>#REF!</v>
      </c>
      <c r="AA18" s="808"/>
    </row>
    <row r="19" spans="1:27" ht="13.5" thickBot="1" x14ac:dyDescent="0.25">
      <c r="A19" s="854" t="s">
        <v>140</v>
      </c>
      <c r="B19" s="855"/>
      <c r="C19" s="855"/>
      <c r="D19" s="855"/>
      <c r="E19" s="855"/>
      <c r="F19" s="855"/>
      <c r="G19" s="855"/>
      <c r="H19" s="855"/>
      <c r="I19" s="855"/>
      <c r="J19" s="855"/>
      <c r="K19" s="855"/>
      <c r="L19" s="855"/>
      <c r="M19" s="855"/>
      <c r="N19" s="856"/>
      <c r="O19" s="468"/>
      <c r="P19" s="469"/>
      <c r="Q19" s="469"/>
      <c r="R19" s="469"/>
      <c r="S19" s="469"/>
      <c r="T19" s="469"/>
      <c r="U19" s="469"/>
      <c r="V19" s="471" t="e">
        <f>+#REF!</f>
        <v>#REF!</v>
      </c>
      <c r="AA19" s="391"/>
    </row>
    <row r="20" spans="1:27" ht="102.75" thickBot="1" x14ac:dyDescent="0.25">
      <c r="A20" s="809">
        <v>3</v>
      </c>
      <c r="B20" s="811" t="s">
        <v>141</v>
      </c>
      <c r="C20" s="813" t="s">
        <v>145</v>
      </c>
      <c r="D20" s="813" t="s">
        <v>146</v>
      </c>
      <c r="E20" s="813" t="s">
        <v>147</v>
      </c>
      <c r="F20" s="822" t="s">
        <v>148</v>
      </c>
      <c r="G20" s="822" t="s">
        <v>149</v>
      </c>
      <c r="H20" s="195" t="s">
        <v>150</v>
      </c>
      <c r="I20" s="196" t="s">
        <v>83</v>
      </c>
      <c r="J20" s="197">
        <v>1</v>
      </c>
      <c r="K20" s="198">
        <v>40555</v>
      </c>
      <c r="L20" s="198">
        <v>40573</v>
      </c>
      <c r="M20" s="182">
        <f t="shared" ref="M20:M34" si="8">(L20-K20)/7</f>
        <v>2.5714285714285716</v>
      </c>
      <c r="N20" s="490" t="s">
        <v>151</v>
      </c>
      <c r="O20" s="183" t="e">
        <f>+#REF!</f>
        <v>#REF!</v>
      </c>
      <c r="P20" s="191" t="e">
        <f t="shared" ref="P20:P34" si="9">IF(O20/J20&gt;1,1,+O20/J20)</f>
        <v>#REF!</v>
      </c>
      <c r="Q20" s="192" t="e">
        <f t="shared" ref="Q20:Q34" si="10">+M20*P20</f>
        <v>#REF!</v>
      </c>
      <c r="R20" s="192" t="e">
        <f t="shared" ref="R20:R34" si="11">IF(L20&lt;=$T$9,Q20,0)</f>
        <v>#REF!</v>
      </c>
      <c r="S20" s="192" t="e">
        <f t="shared" ref="S20:S34" si="12">IF($T$9&gt;=L20,M20,0)</f>
        <v>#REF!</v>
      </c>
      <c r="T20" s="184"/>
      <c r="U20" s="184"/>
      <c r="V20" s="185" t="e">
        <f>+#REF!</f>
        <v>#REF!</v>
      </c>
      <c r="W20" s="163" t="e">
        <f t="shared" ref="W20:W34" si="13">IF(P20=100%,2,0)</f>
        <v>#REF!</v>
      </c>
      <c r="X20" s="163">
        <f t="shared" ref="X20:X34" ca="1" si="14">IF(L20&lt;$Z$3,0,1)</f>
        <v>0</v>
      </c>
      <c r="Y20" s="63" t="e">
        <f t="shared" ref="Y20:Y34" ca="1" si="15">IF(W20+X20&gt;1,"CUMPLIDA",IF(X20=1,"EN TERMINO","VENCIDA"))</f>
        <v>#REF!</v>
      </c>
      <c r="AA20" s="808" t="s">
        <v>510</v>
      </c>
    </row>
    <row r="21" spans="1:27" ht="90" thickBot="1" x14ac:dyDescent="0.25">
      <c r="A21" s="825"/>
      <c r="B21" s="826"/>
      <c r="C21" s="815"/>
      <c r="D21" s="815"/>
      <c r="E21" s="815"/>
      <c r="F21" s="823"/>
      <c r="G21" s="838"/>
      <c r="H21" s="166" t="s">
        <v>152</v>
      </c>
      <c r="I21" s="167" t="s">
        <v>153</v>
      </c>
      <c r="J21" s="169">
        <v>1</v>
      </c>
      <c r="K21" s="168">
        <v>40603</v>
      </c>
      <c r="L21" s="168">
        <v>40754</v>
      </c>
      <c r="M21" s="173">
        <f t="shared" si="8"/>
        <v>21.571428571428573</v>
      </c>
      <c r="N21" s="491" t="s">
        <v>36</v>
      </c>
      <c r="O21" s="174" t="e">
        <f>+#REF!</f>
        <v>#REF!</v>
      </c>
      <c r="P21" s="175" t="e">
        <f t="shared" si="9"/>
        <v>#REF!</v>
      </c>
      <c r="Q21" s="176" t="e">
        <f t="shared" si="10"/>
        <v>#REF!</v>
      </c>
      <c r="R21" s="176" t="e">
        <f t="shared" si="11"/>
        <v>#REF!</v>
      </c>
      <c r="S21" s="176" t="e">
        <f t="shared" si="12"/>
        <v>#REF!</v>
      </c>
      <c r="T21" s="165"/>
      <c r="U21" s="165"/>
      <c r="V21" s="172" t="e">
        <f>+#REF!</f>
        <v>#REF!</v>
      </c>
      <c r="W21" s="20" t="e">
        <f t="shared" si="13"/>
        <v>#REF!</v>
      </c>
      <c r="X21" s="20">
        <f t="shared" ca="1" si="14"/>
        <v>0</v>
      </c>
      <c r="Y21" s="100" t="e">
        <f t="shared" ca="1" si="15"/>
        <v>#REF!</v>
      </c>
      <c r="AA21" s="808"/>
    </row>
    <row r="22" spans="1:27" ht="77.25" thickBot="1" x14ac:dyDescent="0.25">
      <c r="A22" s="825"/>
      <c r="B22" s="826"/>
      <c r="C22" s="815"/>
      <c r="D22" s="815"/>
      <c r="E22" s="815"/>
      <c r="F22" s="823"/>
      <c r="G22" s="838"/>
      <c r="H22" s="166" t="s">
        <v>154</v>
      </c>
      <c r="I22" s="167" t="s">
        <v>155</v>
      </c>
      <c r="J22" s="170">
        <v>1</v>
      </c>
      <c r="K22" s="168">
        <v>40756</v>
      </c>
      <c r="L22" s="168">
        <v>40770</v>
      </c>
      <c r="M22" s="173">
        <f t="shared" si="8"/>
        <v>2</v>
      </c>
      <c r="N22" s="491" t="s">
        <v>36</v>
      </c>
      <c r="O22" s="174" t="e">
        <f>+#REF!</f>
        <v>#REF!</v>
      </c>
      <c r="P22" s="175" t="e">
        <f t="shared" si="9"/>
        <v>#REF!</v>
      </c>
      <c r="Q22" s="176" t="e">
        <f t="shared" si="10"/>
        <v>#REF!</v>
      </c>
      <c r="R22" s="176" t="e">
        <f t="shared" si="11"/>
        <v>#REF!</v>
      </c>
      <c r="S22" s="176" t="e">
        <f t="shared" si="12"/>
        <v>#REF!</v>
      </c>
      <c r="T22" s="165"/>
      <c r="U22" s="165"/>
      <c r="V22" s="172" t="e">
        <f>+#REF!</f>
        <v>#REF!</v>
      </c>
      <c r="W22" s="20" t="e">
        <f t="shared" si="13"/>
        <v>#REF!</v>
      </c>
      <c r="X22" s="20">
        <f t="shared" ca="1" si="14"/>
        <v>0</v>
      </c>
      <c r="Y22" s="100" t="e">
        <f t="shared" ca="1" si="15"/>
        <v>#REF!</v>
      </c>
      <c r="AA22" s="808"/>
    </row>
    <row r="23" spans="1:27" ht="77.25" thickBot="1" x14ac:dyDescent="0.25">
      <c r="A23" s="825"/>
      <c r="B23" s="826"/>
      <c r="C23" s="815"/>
      <c r="D23" s="815"/>
      <c r="E23" s="815"/>
      <c r="F23" s="823" t="s">
        <v>156</v>
      </c>
      <c r="G23" s="823" t="s">
        <v>149</v>
      </c>
      <c r="H23" s="166" t="s">
        <v>157</v>
      </c>
      <c r="I23" s="167" t="s">
        <v>73</v>
      </c>
      <c r="J23" s="170">
        <v>1</v>
      </c>
      <c r="K23" s="168">
        <v>40756</v>
      </c>
      <c r="L23" s="168">
        <v>40760</v>
      </c>
      <c r="M23" s="173">
        <f t="shared" si="8"/>
        <v>0.5714285714285714</v>
      </c>
      <c r="N23" s="491" t="s">
        <v>158</v>
      </c>
      <c r="O23" s="174" t="e">
        <f>+#REF!</f>
        <v>#REF!</v>
      </c>
      <c r="P23" s="175" t="e">
        <f t="shared" si="9"/>
        <v>#REF!</v>
      </c>
      <c r="Q23" s="176" t="e">
        <f t="shared" si="10"/>
        <v>#REF!</v>
      </c>
      <c r="R23" s="176" t="e">
        <f t="shared" si="11"/>
        <v>#REF!</v>
      </c>
      <c r="S23" s="176" t="e">
        <f t="shared" si="12"/>
        <v>#REF!</v>
      </c>
      <c r="T23" s="165"/>
      <c r="U23" s="165"/>
      <c r="V23" s="172" t="e">
        <f>+#REF!</f>
        <v>#REF!</v>
      </c>
      <c r="W23" s="20" t="e">
        <f t="shared" si="13"/>
        <v>#REF!</v>
      </c>
      <c r="X23" s="20">
        <f t="shared" ca="1" si="14"/>
        <v>0</v>
      </c>
      <c r="Y23" s="100" t="e">
        <f t="shared" ca="1" si="15"/>
        <v>#REF!</v>
      </c>
      <c r="AA23" s="808"/>
    </row>
    <row r="24" spans="1:27" ht="77.25" thickBot="1" x14ac:dyDescent="0.25">
      <c r="A24" s="825"/>
      <c r="B24" s="826"/>
      <c r="C24" s="815"/>
      <c r="D24" s="815"/>
      <c r="E24" s="815"/>
      <c r="F24" s="823"/>
      <c r="G24" s="838"/>
      <c r="H24" s="166" t="s">
        <v>1043</v>
      </c>
      <c r="I24" s="167" t="s">
        <v>72</v>
      </c>
      <c r="J24" s="170">
        <v>1</v>
      </c>
      <c r="K24" s="168">
        <v>40761</v>
      </c>
      <c r="L24" s="168">
        <v>40816</v>
      </c>
      <c r="M24" s="173">
        <f t="shared" si="8"/>
        <v>7.8571428571428568</v>
      </c>
      <c r="N24" s="491" t="s">
        <v>158</v>
      </c>
      <c r="O24" s="174" t="e">
        <f>+#REF!</f>
        <v>#REF!</v>
      </c>
      <c r="P24" s="175" t="e">
        <f t="shared" si="9"/>
        <v>#REF!</v>
      </c>
      <c r="Q24" s="176" t="e">
        <f t="shared" si="10"/>
        <v>#REF!</v>
      </c>
      <c r="R24" s="176" t="e">
        <f t="shared" si="11"/>
        <v>#REF!</v>
      </c>
      <c r="S24" s="176" t="e">
        <f t="shared" si="12"/>
        <v>#REF!</v>
      </c>
      <c r="T24" s="165"/>
      <c r="U24" s="165"/>
      <c r="V24" s="172" t="e">
        <f>+#REF!</f>
        <v>#REF!</v>
      </c>
      <c r="W24" s="20" t="e">
        <f t="shared" si="13"/>
        <v>#REF!</v>
      </c>
      <c r="X24" s="20">
        <f t="shared" ca="1" si="14"/>
        <v>0</v>
      </c>
      <c r="Y24" s="100" t="e">
        <f t="shared" ca="1" si="15"/>
        <v>#REF!</v>
      </c>
      <c r="AA24" s="808"/>
    </row>
    <row r="25" spans="1:27" ht="77.25" thickBot="1" x14ac:dyDescent="0.25">
      <c r="A25" s="825"/>
      <c r="B25" s="826"/>
      <c r="C25" s="815"/>
      <c r="D25" s="815"/>
      <c r="E25" s="815"/>
      <c r="F25" s="823"/>
      <c r="G25" s="838"/>
      <c r="H25" s="166" t="s">
        <v>159</v>
      </c>
      <c r="I25" s="167" t="s">
        <v>72</v>
      </c>
      <c r="J25" s="170">
        <v>1</v>
      </c>
      <c r="K25" s="168">
        <v>40817</v>
      </c>
      <c r="L25" s="168">
        <v>40847</v>
      </c>
      <c r="M25" s="173">
        <f t="shared" si="8"/>
        <v>4.2857142857142856</v>
      </c>
      <c r="N25" s="491" t="s">
        <v>158</v>
      </c>
      <c r="O25" s="174" t="e">
        <f>+#REF!</f>
        <v>#REF!</v>
      </c>
      <c r="P25" s="175" t="e">
        <f t="shared" si="9"/>
        <v>#REF!</v>
      </c>
      <c r="Q25" s="176" t="e">
        <f t="shared" si="10"/>
        <v>#REF!</v>
      </c>
      <c r="R25" s="176" t="e">
        <f t="shared" si="11"/>
        <v>#REF!</v>
      </c>
      <c r="S25" s="176" t="e">
        <f t="shared" si="12"/>
        <v>#REF!</v>
      </c>
      <c r="T25" s="165"/>
      <c r="U25" s="165"/>
      <c r="V25" s="172" t="e">
        <f>+#REF!</f>
        <v>#REF!</v>
      </c>
      <c r="W25" s="20" t="e">
        <f t="shared" si="13"/>
        <v>#REF!</v>
      </c>
      <c r="X25" s="20">
        <f t="shared" ca="1" si="14"/>
        <v>0</v>
      </c>
      <c r="Y25" s="100" t="e">
        <f t="shared" ca="1" si="15"/>
        <v>#REF!</v>
      </c>
      <c r="AA25" s="808"/>
    </row>
    <row r="26" spans="1:27" ht="77.25" thickBot="1" x14ac:dyDescent="0.25">
      <c r="A26" s="825"/>
      <c r="B26" s="826"/>
      <c r="C26" s="815"/>
      <c r="D26" s="815"/>
      <c r="E26" s="815"/>
      <c r="F26" s="823"/>
      <c r="G26" s="838"/>
      <c r="H26" s="166" t="s">
        <v>160</v>
      </c>
      <c r="I26" s="167" t="s">
        <v>161</v>
      </c>
      <c r="J26" s="170">
        <v>1</v>
      </c>
      <c r="K26" s="168">
        <v>40848</v>
      </c>
      <c r="L26" s="168">
        <v>40877</v>
      </c>
      <c r="M26" s="173">
        <f t="shared" si="8"/>
        <v>4.1428571428571432</v>
      </c>
      <c r="N26" s="491" t="s">
        <v>158</v>
      </c>
      <c r="O26" s="174" t="e">
        <f>+#REF!</f>
        <v>#REF!</v>
      </c>
      <c r="P26" s="175" t="e">
        <f t="shared" si="9"/>
        <v>#REF!</v>
      </c>
      <c r="Q26" s="176" t="e">
        <f t="shared" si="10"/>
        <v>#REF!</v>
      </c>
      <c r="R26" s="176" t="e">
        <f t="shared" si="11"/>
        <v>#REF!</v>
      </c>
      <c r="S26" s="176" t="e">
        <f t="shared" si="12"/>
        <v>#REF!</v>
      </c>
      <c r="T26" s="165"/>
      <c r="U26" s="165"/>
      <c r="V26" s="172" t="e">
        <f>+#REF!</f>
        <v>#REF!</v>
      </c>
      <c r="W26" s="20" t="e">
        <f t="shared" si="13"/>
        <v>#REF!</v>
      </c>
      <c r="X26" s="20">
        <f t="shared" ca="1" si="14"/>
        <v>0</v>
      </c>
      <c r="Y26" s="100" t="e">
        <f t="shared" ca="1" si="15"/>
        <v>#REF!</v>
      </c>
      <c r="AA26" s="808"/>
    </row>
    <row r="27" spans="1:27" ht="77.25" thickBot="1" x14ac:dyDescent="0.25">
      <c r="A27" s="825"/>
      <c r="B27" s="826"/>
      <c r="C27" s="815"/>
      <c r="D27" s="815"/>
      <c r="E27" s="815"/>
      <c r="F27" s="823"/>
      <c r="G27" s="838"/>
      <c r="H27" s="166" t="s">
        <v>162</v>
      </c>
      <c r="I27" s="167" t="s">
        <v>72</v>
      </c>
      <c r="J27" s="170">
        <v>1</v>
      </c>
      <c r="K27" s="168">
        <v>40878</v>
      </c>
      <c r="L27" s="168">
        <v>40998</v>
      </c>
      <c r="M27" s="173">
        <f t="shared" si="8"/>
        <v>17.142857142857142</v>
      </c>
      <c r="N27" s="491" t="s">
        <v>158</v>
      </c>
      <c r="O27" s="174" t="e">
        <f>+#REF!</f>
        <v>#REF!</v>
      </c>
      <c r="P27" s="175" t="e">
        <f t="shared" si="9"/>
        <v>#REF!</v>
      </c>
      <c r="Q27" s="176" t="e">
        <f t="shared" si="10"/>
        <v>#REF!</v>
      </c>
      <c r="R27" s="176" t="e">
        <f t="shared" si="11"/>
        <v>#REF!</v>
      </c>
      <c r="S27" s="176" t="e">
        <f t="shared" si="12"/>
        <v>#REF!</v>
      </c>
      <c r="T27" s="165"/>
      <c r="U27" s="165"/>
      <c r="V27" s="172" t="e">
        <f>+#REF!</f>
        <v>#REF!</v>
      </c>
      <c r="W27" s="20" t="e">
        <f t="shared" si="13"/>
        <v>#REF!</v>
      </c>
      <c r="X27" s="20">
        <f t="shared" ca="1" si="14"/>
        <v>0</v>
      </c>
      <c r="Y27" s="100" t="e">
        <f t="shared" ca="1" si="15"/>
        <v>#REF!</v>
      </c>
      <c r="AA27" s="808"/>
    </row>
    <row r="28" spans="1:27" ht="64.5" thickBot="1" x14ac:dyDescent="0.25">
      <c r="A28" s="846"/>
      <c r="B28" s="812"/>
      <c r="C28" s="814"/>
      <c r="D28" s="814"/>
      <c r="E28" s="814"/>
      <c r="F28" s="156" t="s">
        <v>1044</v>
      </c>
      <c r="G28" s="156" t="s">
        <v>1045</v>
      </c>
      <c r="H28" s="156" t="s">
        <v>163</v>
      </c>
      <c r="I28" s="157" t="s">
        <v>164</v>
      </c>
      <c r="J28" s="157">
        <v>1</v>
      </c>
      <c r="K28" s="186">
        <v>40575</v>
      </c>
      <c r="L28" s="186">
        <v>40753</v>
      </c>
      <c r="M28" s="187">
        <f t="shared" si="8"/>
        <v>25.428571428571427</v>
      </c>
      <c r="N28" s="663" t="s">
        <v>1046</v>
      </c>
      <c r="O28" s="188" t="e">
        <f>+#REF!</f>
        <v>#REF!</v>
      </c>
      <c r="P28" s="193" t="e">
        <f t="shared" si="9"/>
        <v>#REF!</v>
      </c>
      <c r="Q28" s="194" t="e">
        <f t="shared" si="10"/>
        <v>#REF!</v>
      </c>
      <c r="R28" s="194" t="e">
        <f t="shared" si="11"/>
        <v>#REF!</v>
      </c>
      <c r="S28" s="194" t="e">
        <f t="shared" si="12"/>
        <v>#REF!</v>
      </c>
      <c r="T28" s="189"/>
      <c r="U28" s="189"/>
      <c r="V28" s="190" t="e">
        <f>+#REF!</f>
        <v>#REF!</v>
      </c>
      <c r="W28" s="162" t="e">
        <f t="shared" si="13"/>
        <v>#REF!</v>
      </c>
      <c r="X28" s="162">
        <f t="shared" ca="1" si="14"/>
        <v>0</v>
      </c>
      <c r="Y28" s="73" t="e">
        <f t="shared" ca="1" si="15"/>
        <v>#REF!</v>
      </c>
      <c r="AA28" s="808"/>
    </row>
    <row r="29" spans="1:27" ht="51.75" thickBot="1" x14ac:dyDescent="0.25">
      <c r="A29" s="809">
        <v>10</v>
      </c>
      <c r="B29" s="811">
        <v>121001</v>
      </c>
      <c r="C29" s="813" t="s">
        <v>170</v>
      </c>
      <c r="D29" s="813" t="s">
        <v>171</v>
      </c>
      <c r="E29" s="813" t="s">
        <v>172</v>
      </c>
      <c r="F29" s="827" t="s">
        <v>173</v>
      </c>
      <c r="G29" s="256" t="s">
        <v>174</v>
      </c>
      <c r="H29" s="151" t="s">
        <v>175</v>
      </c>
      <c r="I29" s="151" t="s">
        <v>176</v>
      </c>
      <c r="J29" s="208">
        <v>1</v>
      </c>
      <c r="K29" s="181">
        <v>40574</v>
      </c>
      <c r="L29" s="181">
        <v>40632</v>
      </c>
      <c r="M29" s="182">
        <f t="shared" si="8"/>
        <v>8.2857142857142865</v>
      </c>
      <c r="N29" s="490" t="s">
        <v>177</v>
      </c>
      <c r="O29" s="183" t="e">
        <f>+#REF!</f>
        <v>#REF!</v>
      </c>
      <c r="P29" s="191" t="e">
        <f t="shared" si="9"/>
        <v>#REF!</v>
      </c>
      <c r="Q29" s="192" t="e">
        <f t="shared" si="10"/>
        <v>#REF!</v>
      </c>
      <c r="R29" s="192" t="e">
        <f t="shared" si="11"/>
        <v>#REF!</v>
      </c>
      <c r="S29" s="192" t="e">
        <f t="shared" si="12"/>
        <v>#REF!</v>
      </c>
      <c r="T29" s="184"/>
      <c r="U29" s="184"/>
      <c r="V29" s="185" t="e">
        <f>+#REF!</f>
        <v>#REF!</v>
      </c>
      <c r="W29" s="163" t="e">
        <f t="shared" si="13"/>
        <v>#REF!</v>
      </c>
      <c r="X29" s="163">
        <f t="shared" ca="1" si="14"/>
        <v>0</v>
      </c>
      <c r="Y29" s="63" t="e">
        <f t="shared" ca="1" si="15"/>
        <v>#REF!</v>
      </c>
      <c r="AA29" s="808" t="s">
        <v>510</v>
      </c>
    </row>
    <row r="30" spans="1:27" ht="51.75" thickBot="1" x14ac:dyDescent="0.25">
      <c r="A30" s="810"/>
      <c r="B30" s="812"/>
      <c r="C30" s="814"/>
      <c r="D30" s="814"/>
      <c r="E30" s="814"/>
      <c r="F30" s="829"/>
      <c r="G30" s="156" t="s">
        <v>178</v>
      </c>
      <c r="H30" s="156" t="s">
        <v>179</v>
      </c>
      <c r="I30" s="156" t="s">
        <v>180</v>
      </c>
      <c r="J30" s="209">
        <v>1</v>
      </c>
      <c r="K30" s="186">
        <v>40633</v>
      </c>
      <c r="L30" s="186">
        <v>40724</v>
      </c>
      <c r="M30" s="187">
        <f t="shared" si="8"/>
        <v>13</v>
      </c>
      <c r="N30" s="659" t="s">
        <v>530</v>
      </c>
      <c r="O30" s="188" t="e">
        <f>+#REF!</f>
        <v>#REF!</v>
      </c>
      <c r="P30" s="193" t="e">
        <f t="shared" si="9"/>
        <v>#REF!</v>
      </c>
      <c r="Q30" s="194" t="e">
        <f t="shared" si="10"/>
        <v>#REF!</v>
      </c>
      <c r="R30" s="194" t="e">
        <f t="shared" si="11"/>
        <v>#REF!</v>
      </c>
      <c r="S30" s="194" t="e">
        <f t="shared" si="12"/>
        <v>#REF!</v>
      </c>
      <c r="T30" s="189"/>
      <c r="U30" s="189"/>
      <c r="V30" s="190" t="e">
        <f>+#REF!</f>
        <v>#REF!</v>
      </c>
      <c r="W30" s="162" t="e">
        <f t="shared" si="13"/>
        <v>#REF!</v>
      </c>
      <c r="X30" s="162">
        <f t="shared" ca="1" si="14"/>
        <v>0</v>
      </c>
      <c r="Y30" s="73" t="e">
        <f t="shared" ca="1" si="15"/>
        <v>#REF!</v>
      </c>
      <c r="AA30" s="808"/>
    </row>
    <row r="31" spans="1:27" ht="141" thickBot="1" x14ac:dyDescent="0.25">
      <c r="A31" s="809">
        <v>45</v>
      </c>
      <c r="B31" s="811">
        <v>2202001</v>
      </c>
      <c r="C31" s="813" t="s">
        <v>221</v>
      </c>
      <c r="D31" s="813" t="s">
        <v>222</v>
      </c>
      <c r="E31" s="813" t="s">
        <v>223</v>
      </c>
      <c r="F31" s="195" t="s">
        <v>1086</v>
      </c>
      <c r="G31" s="195" t="s">
        <v>1087</v>
      </c>
      <c r="H31" s="195" t="s">
        <v>224</v>
      </c>
      <c r="I31" s="195" t="s">
        <v>43</v>
      </c>
      <c r="J31" s="196">
        <v>4</v>
      </c>
      <c r="K31" s="198">
        <v>40452</v>
      </c>
      <c r="L31" s="198">
        <v>40724</v>
      </c>
      <c r="M31" s="182">
        <f t="shared" si="8"/>
        <v>38.857142857142854</v>
      </c>
      <c r="N31" s="658" t="s">
        <v>1088</v>
      </c>
      <c r="O31" s="183" t="e">
        <f>+#REF!</f>
        <v>#REF!</v>
      </c>
      <c r="P31" s="191" t="e">
        <f t="shared" si="9"/>
        <v>#REF!</v>
      </c>
      <c r="Q31" s="192" t="e">
        <f t="shared" si="10"/>
        <v>#REF!</v>
      </c>
      <c r="R31" s="192" t="e">
        <f t="shared" si="11"/>
        <v>#REF!</v>
      </c>
      <c r="S31" s="192" t="e">
        <f t="shared" si="12"/>
        <v>#REF!</v>
      </c>
      <c r="T31" s="184"/>
      <c r="U31" s="184"/>
      <c r="V31" s="185" t="e">
        <f>+#REF!</f>
        <v>#REF!</v>
      </c>
      <c r="W31" s="163" t="e">
        <f t="shared" si="13"/>
        <v>#REF!</v>
      </c>
      <c r="X31" s="163">
        <f t="shared" ca="1" si="14"/>
        <v>0</v>
      </c>
      <c r="Y31" s="63" t="e">
        <f t="shared" ca="1" si="15"/>
        <v>#REF!</v>
      </c>
      <c r="AA31" s="808" t="s">
        <v>510</v>
      </c>
    </row>
    <row r="32" spans="1:27" ht="179.25" thickBot="1" x14ac:dyDescent="0.25">
      <c r="A32" s="810"/>
      <c r="B32" s="812"/>
      <c r="C32" s="814"/>
      <c r="D32" s="814"/>
      <c r="E32" s="814"/>
      <c r="F32" s="211" t="s">
        <v>1089</v>
      </c>
      <c r="G32" s="211" t="s">
        <v>1090</v>
      </c>
      <c r="H32" s="211" t="s">
        <v>1091</v>
      </c>
      <c r="I32" s="211" t="s">
        <v>72</v>
      </c>
      <c r="J32" s="215">
        <v>1</v>
      </c>
      <c r="K32" s="213">
        <v>40548</v>
      </c>
      <c r="L32" s="213">
        <v>40724</v>
      </c>
      <c r="M32" s="187">
        <f t="shared" si="8"/>
        <v>25.142857142857142</v>
      </c>
      <c r="N32" s="659" t="s">
        <v>1092</v>
      </c>
      <c r="O32" s="188" t="e">
        <f>+#REF!</f>
        <v>#REF!</v>
      </c>
      <c r="P32" s="193" t="e">
        <f t="shared" si="9"/>
        <v>#REF!</v>
      </c>
      <c r="Q32" s="194" t="e">
        <f t="shared" si="10"/>
        <v>#REF!</v>
      </c>
      <c r="R32" s="194" t="e">
        <f t="shared" si="11"/>
        <v>#REF!</v>
      </c>
      <c r="S32" s="194" t="e">
        <f t="shared" si="12"/>
        <v>#REF!</v>
      </c>
      <c r="T32" s="189"/>
      <c r="U32" s="189"/>
      <c r="V32" s="190" t="e">
        <f>+#REF!</f>
        <v>#REF!</v>
      </c>
      <c r="W32" s="162" t="e">
        <f t="shared" si="13"/>
        <v>#REF!</v>
      </c>
      <c r="X32" s="162">
        <f t="shared" ca="1" si="14"/>
        <v>0</v>
      </c>
      <c r="Y32" s="73" t="e">
        <f t="shared" ca="1" si="15"/>
        <v>#REF!</v>
      </c>
      <c r="AA32" s="808"/>
    </row>
    <row r="33" spans="1:27" ht="153.75" thickBot="1" x14ac:dyDescent="0.25">
      <c r="A33" s="809">
        <v>48</v>
      </c>
      <c r="B33" s="811">
        <v>1102001</v>
      </c>
      <c r="C33" s="813" t="s">
        <v>226</v>
      </c>
      <c r="D33" s="813" t="s">
        <v>227</v>
      </c>
      <c r="E33" s="813" t="s">
        <v>228</v>
      </c>
      <c r="F33" s="195" t="s">
        <v>1093</v>
      </c>
      <c r="G33" s="195" t="s">
        <v>1094</v>
      </c>
      <c r="H33" s="195" t="s">
        <v>1095</v>
      </c>
      <c r="I33" s="195" t="s">
        <v>64</v>
      </c>
      <c r="J33" s="196">
        <v>1</v>
      </c>
      <c r="K33" s="198">
        <v>40575</v>
      </c>
      <c r="L33" s="198">
        <v>40939</v>
      </c>
      <c r="M33" s="182">
        <f t="shared" si="8"/>
        <v>52</v>
      </c>
      <c r="N33" s="658" t="s">
        <v>1096</v>
      </c>
      <c r="O33" s="183" t="e">
        <f>+#REF!</f>
        <v>#REF!</v>
      </c>
      <c r="P33" s="191" t="e">
        <f t="shared" si="9"/>
        <v>#REF!</v>
      </c>
      <c r="Q33" s="192" t="e">
        <f t="shared" si="10"/>
        <v>#REF!</v>
      </c>
      <c r="R33" s="192" t="e">
        <f t="shared" si="11"/>
        <v>#REF!</v>
      </c>
      <c r="S33" s="192" t="e">
        <f t="shared" si="12"/>
        <v>#REF!</v>
      </c>
      <c r="T33" s="184"/>
      <c r="U33" s="184"/>
      <c r="V33" s="172" t="e">
        <f>+#REF!</f>
        <v>#REF!</v>
      </c>
      <c r="W33" s="163" t="e">
        <f t="shared" si="13"/>
        <v>#REF!</v>
      </c>
      <c r="X33" s="163">
        <f t="shared" ca="1" si="14"/>
        <v>0</v>
      </c>
      <c r="Y33" s="63" t="e">
        <f t="shared" ca="1" si="15"/>
        <v>#REF!</v>
      </c>
      <c r="AA33" s="808" t="s">
        <v>510</v>
      </c>
    </row>
    <row r="34" spans="1:27" ht="102.75" thickBot="1" x14ac:dyDescent="0.25">
      <c r="A34" s="810"/>
      <c r="B34" s="812"/>
      <c r="C34" s="814"/>
      <c r="D34" s="814"/>
      <c r="E34" s="814"/>
      <c r="F34" s="211" t="s">
        <v>1097</v>
      </c>
      <c r="G34" s="211" t="s">
        <v>229</v>
      </c>
      <c r="H34" s="211" t="s">
        <v>1098</v>
      </c>
      <c r="I34" s="211" t="s">
        <v>64</v>
      </c>
      <c r="J34" s="215">
        <v>1</v>
      </c>
      <c r="K34" s="213">
        <v>40575</v>
      </c>
      <c r="L34" s="213">
        <v>40939</v>
      </c>
      <c r="M34" s="187">
        <f t="shared" si="8"/>
        <v>52</v>
      </c>
      <c r="N34" s="659" t="s">
        <v>1096</v>
      </c>
      <c r="O34" s="188" t="e">
        <f>+#REF!</f>
        <v>#REF!</v>
      </c>
      <c r="P34" s="193" t="e">
        <f t="shared" si="9"/>
        <v>#REF!</v>
      </c>
      <c r="Q34" s="194" t="e">
        <f t="shared" si="10"/>
        <v>#REF!</v>
      </c>
      <c r="R34" s="194" t="e">
        <f t="shared" si="11"/>
        <v>#REF!</v>
      </c>
      <c r="S34" s="194" t="e">
        <f t="shared" si="12"/>
        <v>#REF!</v>
      </c>
      <c r="T34" s="189"/>
      <c r="U34" s="189"/>
      <c r="V34" s="190" t="e">
        <f>+#REF!</f>
        <v>#REF!</v>
      </c>
      <c r="W34" s="162" t="e">
        <f t="shared" si="13"/>
        <v>#REF!</v>
      </c>
      <c r="X34" s="162">
        <f t="shared" ca="1" si="14"/>
        <v>0</v>
      </c>
      <c r="Y34" s="73" t="e">
        <f t="shared" ca="1" si="15"/>
        <v>#REF!</v>
      </c>
      <c r="AA34" s="808"/>
    </row>
    <row r="35" spans="1:27" x14ac:dyDescent="0.2">
      <c r="A35" s="179"/>
      <c r="B35" s="179"/>
      <c r="C35" s="179"/>
      <c r="D35" s="179"/>
      <c r="E35" s="179"/>
      <c r="F35" s="179"/>
      <c r="G35" s="179"/>
      <c r="H35" s="179"/>
      <c r="I35" s="179"/>
      <c r="J35" s="179"/>
      <c r="K35" s="179"/>
      <c r="L35" s="179"/>
      <c r="M35" s="179"/>
      <c r="N35" s="179"/>
      <c r="O35" s="179"/>
      <c r="P35" s="179"/>
      <c r="Q35" s="179"/>
      <c r="R35" s="179"/>
      <c r="S35" s="179"/>
      <c r="T35" s="179"/>
      <c r="U35" s="179"/>
      <c r="V35" s="179"/>
    </row>
    <row r="36" spans="1:27" x14ac:dyDescent="0.2">
      <c r="C36" s="47"/>
      <c r="D36" s="47"/>
      <c r="E36" s="47"/>
      <c r="F36" s="47"/>
      <c r="G36" s="47"/>
      <c r="H36" s="47"/>
      <c r="I36" s="47"/>
      <c r="J36" s="47"/>
      <c r="K36" s="47"/>
      <c r="L36" s="47"/>
      <c r="M36" s="47"/>
      <c r="S36" s="48"/>
    </row>
  </sheetData>
  <mergeCells count="81">
    <mergeCell ref="A8:C8"/>
    <mergeCell ref="A9:C9"/>
    <mergeCell ref="A1:M1"/>
    <mergeCell ref="A2:M2"/>
    <mergeCell ref="L9:M9"/>
    <mergeCell ref="N2:N3"/>
    <mergeCell ref="A3:M3"/>
    <mergeCell ref="A5:M5"/>
    <mergeCell ref="A6:E6"/>
    <mergeCell ref="A7:E7"/>
    <mergeCell ref="T9:U9"/>
    <mergeCell ref="AA10:AA11"/>
    <mergeCell ref="A12:C12"/>
    <mergeCell ref="P12:V12"/>
    <mergeCell ref="L10:L11"/>
    <mergeCell ref="M10:M11"/>
    <mergeCell ref="N10:N11"/>
    <mergeCell ref="O10:O11"/>
    <mergeCell ref="P10:P11"/>
    <mergeCell ref="Q10:Q11"/>
    <mergeCell ref="F10:F11"/>
    <mergeCell ref="G10:G11"/>
    <mergeCell ref="H10:H11"/>
    <mergeCell ref="I10:I11"/>
    <mergeCell ref="J10:J11"/>
    <mergeCell ref="K10:K11"/>
    <mergeCell ref="Y10:Y11"/>
    <mergeCell ref="T10:U10"/>
    <mergeCell ref="B10:B11"/>
    <mergeCell ref="C10:C11"/>
    <mergeCell ref="D10:D11"/>
    <mergeCell ref="E10:E11"/>
    <mergeCell ref="A10:A11"/>
    <mergeCell ref="F13:F14"/>
    <mergeCell ref="R10:R11"/>
    <mergeCell ref="S10:S11"/>
    <mergeCell ref="D13:D15"/>
    <mergeCell ref="E13:E15"/>
    <mergeCell ref="A19:N19"/>
    <mergeCell ref="G13:G14"/>
    <mergeCell ref="AA13:AA15"/>
    <mergeCell ref="A16:A18"/>
    <mergeCell ref="B16:B18"/>
    <mergeCell ref="C16:C18"/>
    <mergeCell ref="D16:D18"/>
    <mergeCell ref="E16:E18"/>
    <mergeCell ref="F16:F18"/>
    <mergeCell ref="G16:G18"/>
    <mergeCell ref="AA16:AA18"/>
    <mergeCell ref="A13:A15"/>
    <mergeCell ref="B13:B15"/>
    <mergeCell ref="C13:C15"/>
    <mergeCell ref="A20:A28"/>
    <mergeCell ref="B20:B28"/>
    <mergeCell ref="C20:C28"/>
    <mergeCell ref="D20:D28"/>
    <mergeCell ref="E20:E28"/>
    <mergeCell ref="F29:F30"/>
    <mergeCell ref="AA29:AA30"/>
    <mergeCell ref="G20:G22"/>
    <mergeCell ref="AA20:AA28"/>
    <mergeCell ref="F23:F27"/>
    <mergeCell ref="G23:G27"/>
    <mergeCell ref="F20:F22"/>
    <mergeCell ref="A29:A30"/>
    <mergeCell ref="B29:B30"/>
    <mergeCell ref="C29:C30"/>
    <mergeCell ref="D29:D30"/>
    <mergeCell ref="E29:E30"/>
    <mergeCell ref="AA31:AA32"/>
    <mergeCell ref="A33:A34"/>
    <mergeCell ref="B33:B34"/>
    <mergeCell ref="C33:C34"/>
    <mergeCell ref="D33:D34"/>
    <mergeCell ref="E33:E34"/>
    <mergeCell ref="AA33:AA34"/>
    <mergeCell ref="A31:A32"/>
    <mergeCell ref="B31:B32"/>
    <mergeCell ref="C31:C32"/>
    <mergeCell ref="D31:D32"/>
    <mergeCell ref="E31:E32"/>
  </mergeCells>
  <conditionalFormatting sqref="Y13:Y18 Y20:Y34">
    <cfRule type="cellIs" dxfId="17" priority="10" operator="equal">
      <formula>"EN TERMINO"</formula>
    </cfRule>
    <cfRule type="cellIs" dxfId="16" priority="11" operator="equal">
      <formula>"CUMPLIDA"</formula>
    </cfRule>
    <cfRule type="cellIs" dxfId="15" priority="12" operator="equal">
      <formula>"VENCIDA"</formula>
    </cfRule>
  </conditionalFormatting>
  <hyperlinks>
    <hyperlink ref="N2:N3" location="Consolidado!A1" display="INICIO"/>
  </hyperlink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33"/>
  <sheetViews>
    <sheetView topLeftCell="H12" zoomScale="55" zoomScaleNormal="55" workbookViewId="0">
      <selection activeCell="A8" sqref="A8:E8"/>
    </sheetView>
  </sheetViews>
  <sheetFormatPr baseColWidth="10" defaultColWidth="9.85546875" defaultRowHeight="12.75" x14ac:dyDescent="0.2"/>
  <cols>
    <col min="1" max="1" width="9.5703125" style="28" customWidth="1"/>
    <col min="2" max="2" width="9.85546875" style="28" customWidth="1"/>
    <col min="3" max="3" width="46.85546875" style="5" customWidth="1"/>
    <col min="4" max="5" width="21.7109375" style="5" customWidth="1"/>
    <col min="6" max="6" width="30.28515625" style="5" customWidth="1"/>
    <col min="7" max="7" width="25.85546875" style="5" customWidth="1"/>
    <col min="8" max="8" width="22.42578125" style="5" customWidth="1"/>
    <col min="9" max="9" width="14.140625" style="5" customWidth="1"/>
    <col min="10" max="10" width="11.42578125" style="5" customWidth="1"/>
    <col min="11" max="11" width="11.140625" style="5" customWidth="1"/>
    <col min="12" max="12" width="12.7109375" style="5" customWidth="1"/>
    <col min="13" max="13" width="11.28515625" style="5" customWidth="1"/>
    <col min="14" max="14" width="20.42578125" style="5" customWidth="1"/>
    <col min="15" max="15" width="12.42578125" style="5" customWidth="1"/>
    <col min="16" max="16" width="12.85546875" style="28" customWidth="1"/>
    <col min="17" max="17" width="11.28515625" style="28" customWidth="1"/>
    <col min="18" max="18" width="13.140625" style="28" customWidth="1"/>
    <col min="19" max="19" width="10.140625" style="28" customWidth="1"/>
    <col min="20" max="20" width="10.5703125" style="5" customWidth="1"/>
    <col min="21" max="21" width="9.85546875" style="5" customWidth="1"/>
    <col min="22" max="22" width="50.28515625" style="5" customWidth="1"/>
    <col min="23" max="24" width="2.28515625" style="5" customWidth="1"/>
    <col min="25" max="25" width="12.85546875" style="28" customWidth="1"/>
    <col min="26" max="26" width="14.42578125" style="5" customWidth="1"/>
    <col min="27" max="27" width="15.85546875" style="5" hidden="1" customWidth="1"/>
    <col min="28" max="254" width="11.42578125" style="5" customWidth="1"/>
    <col min="255" max="255" width="9.5703125" style="5" customWidth="1"/>
    <col min="256" max="16384" width="9.85546875" style="5"/>
  </cols>
  <sheetData>
    <row r="1" spans="1:54" x14ac:dyDescent="0.2">
      <c r="A1" s="895" t="s">
        <v>0</v>
      </c>
      <c r="B1" s="896"/>
      <c r="C1" s="896"/>
      <c r="D1" s="896"/>
      <c r="E1" s="896"/>
      <c r="F1" s="896"/>
      <c r="G1" s="896"/>
      <c r="H1" s="896"/>
      <c r="I1" s="896"/>
      <c r="J1" s="896"/>
      <c r="K1" s="896"/>
      <c r="L1" s="896"/>
      <c r="M1" s="896"/>
      <c r="N1" s="1"/>
      <c r="O1" s="2"/>
      <c r="P1" s="2"/>
      <c r="Q1" s="2"/>
      <c r="R1" s="2"/>
      <c r="S1" s="2"/>
      <c r="T1" s="2"/>
      <c r="U1" s="3"/>
      <c r="V1" s="4"/>
    </row>
    <row r="2" spans="1:54" x14ac:dyDescent="0.2">
      <c r="A2" s="897" t="s">
        <v>1</v>
      </c>
      <c r="B2" s="898"/>
      <c r="C2" s="898"/>
      <c r="D2" s="898"/>
      <c r="E2" s="898"/>
      <c r="F2" s="898"/>
      <c r="G2" s="898"/>
      <c r="H2" s="898"/>
      <c r="I2" s="898"/>
      <c r="J2" s="898"/>
      <c r="K2" s="898"/>
      <c r="L2" s="898"/>
      <c r="M2" s="898"/>
      <c r="N2" s="920" t="s">
        <v>529</v>
      </c>
      <c r="O2" s="6"/>
      <c r="P2" s="6"/>
      <c r="Q2" s="6"/>
      <c r="R2" s="6"/>
      <c r="S2" s="6"/>
      <c r="T2" s="6"/>
      <c r="U2" s="7"/>
      <c r="V2" s="4"/>
      <c r="Z2" s="54" t="s">
        <v>136</v>
      </c>
    </row>
    <row r="3" spans="1:54" ht="13.5" thickBot="1" x14ac:dyDescent="0.25">
      <c r="A3" s="897" t="s">
        <v>2</v>
      </c>
      <c r="B3" s="898"/>
      <c r="C3" s="898"/>
      <c r="D3" s="898"/>
      <c r="E3" s="898"/>
      <c r="F3" s="898"/>
      <c r="G3" s="898"/>
      <c r="H3" s="898"/>
      <c r="I3" s="898"/>
      <c r="J3" s="898"/>
      <c r="K3" s="898"/>
      <c r="L3" s="898"/>
      <c r="M3" s="898"/>
      <c r="N3" s="921"/>
      <c r="O3" s="6"/>
      <c r="P3" s="6"/>
      <c r="Q3" s="6"/>
      <c r="R3" s="6"/>
      <c r="S3" s="6"/>
      <c r="T3" s="6"/>
      <c r="U3" s="7"/>
      <c r="V3" s="4"/>
      <c r="Z3" s="250">
        <f ca="1">TODAY()</f>
        <v>45371</v>
      </c>
    </row>
    <row r="4" spans="1:54" ht="13.5" thickTop="1" x14ac:dyDescent="0.2">
      <c r="A4" s="401"/>
      <c r="B4" s="402"/>
      <c r="C4" s="6"/>
      <c r="D4" s="6"/>
      <c r="E4" s="6"/>
      <c r="F4" s="6"/>
      <c r="G4" s="6"/>
      <c r="H4" s="6"/>
      <c r="I4" s="6"/>
      <c r="J4" s="6"/>
      <c r="K4" s="6"/>
      <c r="L4" s="6"/>
      <c r="M4" s="6"/>
      <c r="N4" s="4"/>
      <c r="O4" s="6"/>
      <c r="P4" s="6"/>
      <c r="Q4" s="6"/>
      <c r="R4" s="6"/>
      <c r="S4" s="6"/>
      <c r="T4" s="6"/>
      <c r="U4" s="7"/>
      <c r="V4" s="4"/>
    </row>
    <row r="5" spans="1:54" s="10" customFormat="1" x14ac:dyDescent="0.25">
      <c r="A5" s="899" t="s">
        <v>3</v>
      </c>
      <c r="B5" s="900"/>
      <c r="C5" s="900"/>
      <c r="D5" s="900"/>
      <c r="E5" s="900"/>
      <c r="F5" s="900"/>
      <c r="G5" s="900"/>
      <c r="H5" s="900"/>
      <c r="I5" s="900"/>
      <c r="J5" s="900"/>
      <c r="K5" s="900"/>
      <c r="L5" s="900"/>
      <c r="M5" s="900"/>
      <c r="N5" s="8"/>
      <c r="O5" s="9"/>
      <c r="Q5" s="8"/>
      <c r="R5" s="8"/>
      <c r="S5" s="8"/>
      <c r="T5" s="8"/>
      <c r="U5" s="11"/>
      <c r="V5" s="8"/>
      <c r="W5" s="8"/>
      <c r="X5" s="8"/>
      <c r="Y5" s="8"/>
      <c r="Z5" s="240"/>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row>
    <row r="6" spans="1:54" s="10" customFormat="1" x14ac:dyDescent="0.25">
      <c r="A6" s="899" t="s">
        <v>4</v>
      </c>
      <c r="B6" s="900"/>
      <c r="C6" s="900"/>
      <c r="D6" s="900"/>
      <c r="E6" s="900"/>
      <c r="F6" s="9"/>
      <c r="G6" s="9"/>
      <c r="H6" s="9"/>
      <c r="I6" s="9"/>
      <c r="J6" s="9"/>
      <c r="K6" s="9"/>
      <c r="L6" s="9"/>
      <c r="M6" s="9"/>
      <c r="N6" s="8"/>
      <c r="O6" s="9"/>
      <c r="Q6" s="8"/>
      <c r="R6" s="8"/>
      <c r="S6" s="8"/>
      <c r="T6" s="8"/>
      <c r="U6" s="11"/>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row>
    <row r="7" spans="1:54" s="10" customFormat="1" x14ac:dyDescent="0.25">
      <c r="A7" s="899" t="s">
        <v>5</v>
      </c>
      <c r="B7" s="900"/>
      <c r="C7" s="900"/>
      <c r="D7" s="900"/>
      <c r="E7" s="900"/>
      <c r="F7" s="9"/>
      <c r="G7" s="9"/>
      <c r="H7" s="9"/>
      <c r="I7" s="9"/>
      <c r="J7" s="9"/>
      <c r="K7" s="9"/>
      <c r="L7" s="9"/>
      <c r="M7" s="9"/>
      <c r="N7" s="8"/>
      <c r="O7" s="9"/>
      <c r="Q7" s="8"/>
      <c r="R7" s="8"/>
      <c r="S7" s="8"/>
      <c r="T7" s="8"/>
      <c r="U7" s="11"/>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row>
    <row r="8" spans="1:54" s="10" customFormat="1" ht="13.5" thickBot="1" x14ac:dyDescent="0.3">
      <c r="A8" s="899" t="s">
        <v>504</v>
      </c>
      <c r="B8" s="900"/>
      <c r="C8" s="900"/>
      <c r="D8" s="9"/>
      <c r="E8" s="9"/>
      <c r="F8" s="9"/>
      <c r="G8" s="9"/>
      <c r="H8" s="9"/>
      <c r="I8" s="9"/>
      <c r="J8" s="9"/>
      <c r="K8" s="9"/>
      <c r="L8" s="9"/>
      <c r="M8" s="9"/>
      <c r="N8" s="8"/>
      <c r="O8" s="9"/>
      <c r="Q8" s="8"/>
      <c r="R8" s="8"/>
      <c r="S8" s="8"/>
      <c r="T8" s="8"/>
      <c r="U8" s="11"/>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row>
    <row r="9" spans="1:54" s="10" customFormat="1" ht="13.5" thickBot="1" x14ac:dyDescent="0.3">
      <c r="A9" s="899" t="e">
        <f>+#REF!</f>
        <v>#REF!</v>
      </c>
      <c r="B9" s="900"/>
      <c r="C9" s="900"/>
      <c r="D9" s="387">
        <f ca="1">+Z3</f>
        <v>45371</v>
      </c>
      <c r="E9" s="9"/>
      <c r="F9" s="9"/>
      <c r="G9" s="9"/>
      <c r="H9" s="9"/>
      <c r="I9" s="9"/>
      <c r="J9" s="9"/>
      <c r="K9" s="9"/>
      <c r="L9" s="901"/>
      <c r="M9" s="901"/>
      <c r="N9" s="12"/>
      <c r="O9" s="13"/>
      <c r="P9" s="14"/>
      <c r="Q9" s="12"/>
      <c r="R9" s="12"/>
      <c r="S9" s="12"/>
      <c r="T9" s="908" t="e">
        <f>+#REF!</f>
        <v>#REF!</v>
      </c>
      <c r="U9" s="909"/>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row>
    <row r="10" spans="1:54" ht="13.5" thickBot="1" x14ac:dyDescent="0.25">
      <c r="A10" s="904" t="s">
        <v>6</v>
      </c>
      <c r="B10" s="904" t="s">
        <v>7</v>
      </c>
      <c r="C10" s="904" t="s">
        <v>8</v>
      </c>
      <c r="D10" s="906" t="s">
        <v>9</v>
      </c>
      <c r="E10" s="902" t="s">
        <v>10</v>
      </c>
      <c r="F10" s="904" t="s">
        <v>11</v>
      </c>
      <c r="G10" s="904" t="s">
        <v>12</v>
      </c>
      <c r="H10" s="904" t="s">
        <v>13</v>
      </c>
      <c r="I10" s="902" t="s">
        <v>14</v>
      </c>
      <c r="J10" s="902" t="s">
        <v>15</v>
      </c>
      <c r="K10" s="912" t="s">
        <v>16</v>
      </c>
      <c r="L10" s="906" t="s">
        <v>17</v>
      </c>
      <c r="M10" s="902" t="s">
        <v>18</v>
      </c>
      <c r="N10" s="914" t="s">
        <v>19</v>
      </c>
      <c r="O10" s="916" t="s">
        <v>20</v>
      </c>
      <c r="P10" s="902" t="s">
        <v>1170</v>
      </c>
      <c r="Q10" s="902" t="s">
        <v>1171</v>
      </c>
      <c r="R10" s="902" t="s">
        <v>22</v>
      </c>
      <c r="S10" s="912" t="s">
        <v>23</v>
      </c>
      <c r="T10" s="918" t="s">
        <v>24</v>
      </c>
      <c r="U10" s="919"/>
      <c r="V10" s="4"/>
      <c r="Y10" s="902" t="s">
        <v>137</v>
      </c>
      <c r="AA10" s="904" t="s">
        <v>511</v>
      </c>
    </row>
    <row r="11" spans="1:54" ht="13.5" thickBot="1" x14ac:dyDescent="0.25">
      <c r="A11" s="905"/>
      <c r="B11" s="905"/>
      <c r="C11" s="905"/>
      <c r="D11" s="907"/>
      <c r="E11" s="903"/>
      <c r="F11" s="905"/>
      <c r="G11" s="905"/>
      <c r="H11" s="905"/>
      <c r="I11" s="903"/>
      <c r="J11" s="903"/>
      <c r="K11" s="913"/>
      <c r="L11" s="907"/>
      <c r="M11" s="903"/>
      <c r="N11" s="915"/>
      <c r="O11" s="917"/>
      <c r="P11" s="903"/>
      <c r="Q11" s="903"/>
      <c r="R11" s="903"/>
      <c r="S11" s="913"/>
      <c r="T11" s="15" t="s">
        <v>25</v>
      </c>
      <c r="U11" s="16" t="s">
        <v>26</v>
      </c>
      <c r="V11" s="17" t="s">
        <v>27</v>
      </c>
      <c r="Y11" s="903"/>
      <c r="AA11" s="905"/>
    </row>
    <row r="12" spans="1:54" ht="13.5" thickBot="1" x14ac:dyDescent="0.25">
      <c r="A12" s="892" t="s">
        <v>474</v>
      </c>
      <c r="B12" s="855"/>
      <c r="C12" s="855"/>
      <c r="D12" s="18"/>
      <c r="E12" s="18"/>
      <c r="F12" s="18"/>
      <c r="G12" s="18"/>
      <c r="H12" s="18"/>
      <c r="I12" s="18"/>
      <c r="J12" s="18"/>
      <c r="K12" s="18"/>
      <c r="L12" s="18"/>
      <c r="M12" s="18"/>
      <c r="N12" s="19"/>
      <c r="O12" s="55"/>
      <c r="P12" s="851"/>
      <c r="Q12" s="852"/>
      <c r="R12" s="852"/>
      <c r="S12" s="852"/>
      <c r="T12" s="893"/>
      <c r="U12" s="893"/>
      <c r="V12" s="894"/>
      <c r="W12" s="20"/>
      <c r="X12" s="20"/>
      <c r="Y12" s="21"/>
    </row>
    <row r="13" spans="1:54" ht="179.25" thickBot="1" x14ac:dyDescent="0.25">
      <c r="A13" s="259">
        <v>51</v>
      </c>
      <c r="B13" s="274">
        <v>1902001</v>
      </c>
      <c r="C13" s="261" t="s">
        <v>412</v>
      </c>
      <c r="D13" s="261" t="s">
        <v>413</v>
      </c>
      <c r="E13" s="261" t="s">
        <v>414</v>
      </c>
      <c r="F13" s="114" t="s">
        <v>1034</v>
      </c>
      <c r="G13" s="114" t="s">
        <v>1035</v>
      </c>
      <c r="H13" s="114" t="s">
        <v>415</v>
      </c>
      <c r="I13" s="115" t="s">
        <v>416</v>
      </c>
      <c r="J13" s="115">
        <v>1</v>
      </c>
      <c r="K13" s="319">
        <v>40928</v>
      </c>
      <c r="L13" s="319">
        <v>41121</v>
      </c>
      <c r="M13" s="81">
        <f>(+L13-K13)/7</f>
        <v>27.571428571428573</v>
      </c>
      <c r="N13" s="126" t="s">
        <v>417</v>
      </c>
      <c r="O13" s="264" t="e">
        <f>+#REF!</f>
        <v>#REF!</v>
      </c>
      <c r="P13" s="265" t="e">
        <f>IF(O13/J13&gt;1,1,+O13/J13)</f>
        <v>#REF!</v>
      </c>
      <c r="Q13" s="81" t="e">
        <f>+M13*P13</f>
        <v>#REF!</v>
      </c>
      <c r="R13" s="81" t="e">
        <f>IF(L13&lt;=$T$9,Q13,0)</f>
        <v>#REF!</v>
      </c>
      <c r="S13" s="81" t="e">
        <f>IF($T$9&gt;=L13,M13,0)</f>
        <v>#REF!</v>
      </c>
      <c r="T13" s="266"/>
      <c r="U13" s="266"/>
      <c r="V13" s="384" t="e">
        <f>+#REF!</f>
        <v>#REF!</v>
      </c>
      <c r="W13" s="285" t="e">
        <f>IF(P13=100%,2,0)</f>
        <v>#REF!</v>
      </c>
      <c r="X13" s="285">
        <f ca="1">IF(L13&lt;$Z$3,0,1)</f>
        <v>0</v>
      </c>
      <c r="Y13" s="86" t="e">
        <f ca="1">IF(W13+X13&gt;1,"CUMPLIDA",IF(X13=1,"EN TERMINO","VENCIDA"))</f>
        <v>#REF!</v>
      </c>
      <c r="AA13" s="394" t="s">
        <v>506</v>
      </c>
    </row>
    <row r="14" spans="1:54" s="21" customFormat="1" ht="13.5" thickBot="1" x14ac:dyDescent="0.3">
      <c r="A14" s="850" t="s">
        <v>28</v>
      </c>
      <c r="B14" s="847"/>
      <c r="C14" s="847"/>
      <c r="D14" s="18"/>
      <c r="E14" s="18"/>
      <c r="F14" s="18"/>
      <c r="G14" s="18"/>
      <c r="H14" s="18"/>
      <c r="I14" s="18"/>
      <c r="J14" s="18"/>
      <c r="K14" s="18"/>
      <c r="L14" s="18"/>
      <c r="M14" s="18"/>
      <c r="N14" s="19"/>
      <c r="O14" s="55"/>
      <c r="P14" s="851"/>
      <c r="Q14" s="852"/>
      <c r="R14" s="852"/>
      <c r="S14" s="852"/>
      <c r="T14" s="852"/>
      <c r="U14" s="852"/>
      <c r="V14" s="853"/>
      <c r="W14" s="20"/>
      <c r="X14" s="20"/>
      <c r="AA14" s="391"/>
    </row>
    <row r="15" spans="1:54" s="27" customFormat="1" ht="166.5" thickBot="1" x14ac:dyDescent="0.3">
      <c r="A15" s="976">
        <v>52</v>
      </c>
      <c r="B15" s="979">
        <v>1901001</v>
      </c>
      <c r="C15" s="863" t="s">
        <v>65</v>
      </c>
      <c r="D15" s="979" t="s">
        <v>66</v>
      </c>
      <c r="E15" s="985" t="s">
        <v>67</v>
      </c>
      <c r="F15" s="93" t="s">
        <v>68</v>
      </c>
      <c r="G15" s="93" t="s">
        <v>69</v>
      </c>
      <c r="H15" s="93" t="s">
        <v>70</v>
      </c>
      <c r="I15" s="94" t="s">
        <v>71</v>
      </c>
      <c r="J15" s="94">
        <v>1</v>
      </c>
      <c r="K15" s="103">
        <v>40466</v>
      </c>
      <c r="L15" s="103">
        <v>40830</v>
      </c>
      <c r="M15" s="58">
        <f>(+L15-K15)/7</f>
        <v>52</v>
      </c>
      <c r="N15" s="98" t="s">
        <v>234</v>
      </c>
      <c r="O15" s="95" t="e">
        <f>+#REF!</f>
        <v>#REF!</v>
      </c>
      <c r="P15" s="59" t="e">
        <f>IF(O15/J15&gt;1,1,+O15/J15)</f>
        <v>#REF!</v>
      </c>
      <c r="Q15" s="58" t="e">
        <f>+M15*P15</f>
        <v>#REF!</v>
      </c>
      <c r="R15" s="58" t="e">
        <f>IF(L15&lt;=$T$9,Q15,0)</f>
        <v>#REF!</v>
      </c>
      <c r="S15" s="58" t="e">
        <f>IF($T$9&gt;=L15,M15,0)</f>
        <v>#REF!</v>
      </c>
      <c r="T15" s="60"/>
      <c r="U15" s="60"/>
      <c r="V15" s="232" t="e">
        <f>+#REF!</f>
        <v>#REF!</v>
      </c>
      <c r="W15" s="62" t="e">
        <f>IF(P15=100%,2,0)</f>
        <v>#REF!</v>
      </c>
      <c r="X15" s="62">
        <f ca="1">IF(L15&lt;$Z$3,0,1)</f>
        <v>0</v>
      </c>
      <c r="Y15" s="63" t="e">
        <f ca="1">IF(W15+X15&gt;1,"CUMPLIDA",IF(X15=1,"EN TERMINO","VENCIDA"))</f>
        <v>#REF!</v>
      </c>
      <c r="AA15" s="808" t="s">
        <v>1039</v>
      </c>
    </row>
    <row r="16" spans="1:54" s="27" customFormat="1" ht="39" thickBot="1" x14ac:dyDescent="0.3">
      <c r="A16" s="978"/>
      <c r="B16" s="981"/>
      <c r="C16" s="865"/>
      <c r="D16" s="981"/>
      <c r="E16" s="987"/>
      <c r="F16" s="480" t="s">
        <v>32</v>
      </c>
      <c r="G16" s="96" t="s">
        <v>33</v>
      </c>
      <c r="H16" s="96" t="s">
        <v>34</v>
      </c>
      <c r="I16" s="97" t="s">
        <v>30</v>
      </c>
      <c r="J16" s="105">
        <v>1</v>
      </c>
      <c r="K16" s="104">
        <v>40422</v>
      </c>
      <c r="L16" s="104">
        <v>40543</v>
      </c>
      <c r="M16" s="494">
        <f>(+L16-K16)/7</f>
        <v>17.285714285714285</v>
      </c>
      <c r="N16" s="251" t="s">
        <v>233</v>
      </c>
      <c r="O16" s="106" t="e">
        <f>+#REF!</f>
        <v>#REF!</v>
      </c>
      <c r="P16" s="69" t="e">
        <f>IF(O16/J16&gt;1,1,+O16/J16)</f>
        <v>#REF!</v>
      </c>
      <c r="Q16" s="67" t="e">
        <f>+M16*P16</f>
        <v>#REF!</v>
      </c>
      <c r="R16" s="67" t="e">
        <f>IF(L16&lt;=$T$9,Q16,0)</f>
        <v>#REF!</v>
      </c>
      <c r="S16" s="67" t="e">
        <f>IF($T$9&gt;=L16,M16,0)</f>
        <v>#REF!</v>
      </c>
      <c r="T16" s="70"/>
      <c r="U16" s="70"/>
      <c r="V16" s="71" t="e">
        <f>+#REF!</f>
        <v>#REF!</v>
      </c>
      <c r="W16" s="72" t="e">
        <f>IF(P16=100%,2,0)</f>
        <v>#REF!</v>
      </c>
      <c r="X16" s="72">
        <f ca="1">IF(L16&lt;$Z$3,0,1)</f>
        <v>0</v>
      </c>
      <c r="Y16" s="73" t="e">
        <f ca="1">IF(W16+X16&gt;1,"CUMPLIDA",IF(X16=1,"EN TERMINO","VENCIDA"))</f>
        <v>#REF!</v>
      </c>
      <c r="AA16" s="808"/>
    </row>
    <row r="17" spans="1:27" ht="13.5" thickBot="1" x14ac:dyDescent="0.25">
      <c r="A17" s="848" t="s">
        <v>139</v>
      </c>
      <c r="B17" s="847"/>
      <c r="C17" s="847"/>
      <c r="D17" s="847"/>
      <c r="E17" s="847"/>
      <c r="F17" s="847"/>
      <c r="G17" s="847"/>
      <c r="H17" s="847"/>
      <c r="I17" s="847"/>
      <c r="J17" s="847"/>
      <c r="K17" s="847"/>
      <c r="L17" s="847"/>
      <c r="M17" s="847"/>
      <c r="N17" s="849"/>
      <c r="O17" s="468"/>
      <c r="P17" s="469"/>
      <c r="Q17" s="469"/>
      <c r="R17" s="469"/>
      <c r="S17" s="469"/>
      <c r="T17" s="469"/>
      <c r="U17" s="469"/>
      <c r="V17" s="470" t="e">
        <f>+#REF!</f>
        <v>#REF!</v>
      </c>
      <c r="AA17" s="391"/>
    </row>
    <row r="18" spans="1:27" ht="166.5" thickBot="1" x14ac:dyDescent="0.25">
      <c r="A18" s="120">
        <v>18</v>
      </c>
      <c r="B18" s="146">
        <v>1302100</v>
      </c>
      <c r="C18" s="117" t="s">
        <v>106</v>
      </c>
      <c r="D18" s="117" t="s">
        <v>107</v>
      </c>
      <c r="E18" s="147" t="s">
        <v>108</v>
      </c>
      <c r="F18" s="148" t="s">
        <v>109</v>
      </c>
      <c r="G18" s="148" t="s">
        <v>110</v>
      </c>
      <c r="H18" s="148" t="s">
        <v>111</v>
      </c>
      <c r="I18" s="149" t="s">
        <v>112</v>
      </c>
      <c r="J18" s="149">
        <v>1</v>
      </c>
      <c r="K18" s="134">
        <v>40221</v>
      </c>
      <c r="L18" s="134">
        <v>40374</v>
      </c>
      <c r="M18" s="81">
        <f>(+L18-K18)/7</f>
        <v>21.857142857142858</v>
      </c>
      <c r="N18" s="150" t="s">
        <v>138</v>
      </c>
      <c r="O18" s="144" t="e">
        <f>+#REF!</f>
        <v>#REF!</v>
      </c>
      <c r="P18" s="83" t="e">
        <f>IF(O18/J18&gt;1,1,+O18/J18)</f>
        <v>#REF!</v>
      </c>
      <c r="Q18" s="81" t="e">
        <f>+M18*P18</f>
        <v>#REF!</v>
      </c>
      <c r="R18" s="81" t="e">
        <f>IF(L18&lt;=$T$9,Q18,0)</f>
        <v>#REF!</v>
      </c>
      <c r="S18" s="81" t="e">
        <f>IF($T$9&gt;=L18,M18,0)</f>
        <v>#REF!</v>
      </c>
      <c r="T18" s="145"/>
      <c r="U18" s="145"/>
      <c r="V18" s="89" t="e">
        <f>+#REF!</f>
        <v>#REF!</v>
      </c>
      <c r="W18" s="85" t="e">
        <f>IF(P18=100%,2,0)</f>
        <v>#REF!</v>
      </c>
      <c r="X18" s="85">
        <f t="shared" ref="X18:X30" ca="1" si="0">IF(L18&lt;$Z$3,0,1)</f>
        <v>0</v>
      </c>
      <c r="Y18" s="86" t="e">
        <f ca="1">IF(W18+X18&gt;1,"CUMPLIDA",IF(X18=1,"EN TERMINO","VENCIDA"))</f>
        <v>#REF!</v>
      </c>
      <c r="AA18" s="394" t="s">
        <v>510</v>
      </c>
    </row>
    <row r="19" spans="1:27" ht="13.5" thickBot="1" x14ac:dyDescent="0.25">
      <c r="A19" s="854" t="s">
        <v>140</v>
      </c>
      <c r="B19" s="855"/>
      <c r="C19" s="855"/>
      <c r="D19" s="855"/>
      <c r="E19" s="855"/>
      <c r="F19" s="855"/>
      <c r="G19" s="855"/>
      <c r="H19" s="855"/>
      <c r="I19" s="855"/>
      <c r="J19" s="855"/>
      <c r="K19" s="855"/>
      <c r="L19" s="855"/>
      <c r="M19" s="855"/>
      <c r="N19" s="856"/>
      <c r="O19" s="468"/>
      <c r="P19" s="469"/>
      <c r="Q19" s="469"/>
      <c r="R19" s="469"/>
      <c r="S19" s="469"/>
      <c r="T19" s="469"/>
      <c r="U19" s="469"/>
      <c r="V19" s="471" t="e">
        <f>+#REF!</f>
        <v>#REF!</v>
      </c>
      <c r="AA19" s="391"/>
    </row>
    <row r="20" spans="1:27" ht="102.75" thickBot="1" x14ac:dyDescent="0.25">
      <c r="A20" s="809">
        <v>3</v>
      </c>
      <c r="B20" s="811" t="s">
        <v>141</v>
      </c>
      <c r="C20" s="813" t="s">
        <v>145</v>
      </c>
      <c r="D20" s="813" t="s">
        <v>146</v>
      </c>
      <c r="E20" s="813" t="s">
        <v>147</v>
      </c>
      <c r="F20" s="822" t="s">
        <v>148</v>
      </c>
      <c r="G20" s="822" t="s">
        <v>149</v>
      </c>
      <c r="H20" s="195" t="s">
        <v>150</v>
      </c>
      <c r="I20" s="196" t="s">
        <v>83</v>
      </c>
      <c r="J20" s="197">
        <v>1</v>
      </c>
      <c r="K20" s="198">
        <v>40555</v>
      </c>
      <c r="L20" s="198">
        <v>40573</v>
      </c>
      <c r="M20" s="182">
        <f t="shared" ref="M20:M30" si="1">(L20-K20)/7</f>
        <v>2.5714285714285716</v>
      </c>
      <c r="N20" s="490" t="s">
        <v>151</v>
      </c>
      <c r="O20" s="183" t="e">
        <f>+#REF!</f>
        <v>#REF!</v>
      </c>
      <c r="P20" s="191" t="e">
        <f t="shared" ref="P20:P30" si="2">IF(O20/J20&gt;1,1,+O20/J20)</f>
        <v>#REF!</v>
      </c>
      <c r="Q20" s="192" t="e">
        <f t="shared" ref="Q20:Q30" si="3">+M20*P20</f>
        <v>#REF!</v>
      </c>
      <c r="R20" s="192" t="e">
        <f t="shared" ref="R20:R30" si="4">IF(L20&lt;=$T$9,Q20,0)</f>
        <v>#REF!</v>
      </c>
      <c r="S20" s="192" t="e">
        <f t="shared" ref="S20:S30" si="5">IF($T$9&gt;=L20,M20,0)</f>
        <v>#REF!</v>
      </c>
      <c r="T20" s="184"/>
      <c r="U20" s="184"/>
      <c r="V20" s="185" t="e">
        <f>+#REF!</f>
        <v>#REF!</v>
      </c>
      <c r="W20" s="163" t="e">
        <f t="shared" ref="W20:W30" si="6">IF(P20=100%,2,0)</f>
        <v>#REF!</v>
      </c>
      <c r="X20" s="163">
        <f t="shared" ca="1" si="0"/>
        <v>0</v>
      </c>
      <c r="Y20" s="63" t="e">
        <f t="shared" ref="Y20:Y30" ca="1" si="7">IF(W20+X20&gt;1,"CUMPLIDA",IF(X20=1,"EN TERMINO","VENCIDA"))</f>
        <v>#REF!</v>
      </c>
      <c r="AA20" s="808" t="s">
        <v>510</v>
      </c>
    </row>
    <row r="21" spans="1:27" ht="90" thickBot="1" x14ac:dyDescent="0.25">
      <c r="A21" s="825"/>
      <c r="B21" s="826"/>
      <c r="C21" s="815"/>
      <c r="D21" s="815"/>
      <c r="E21" s="815"/>
      <c r="F21" s="823"/>
      <c r="G21" s="838"/>
      <c r="H21" s="166" t="s">
        <v>152</v>
      </c>
      <c r="I21" s="167" t="s">
        <v>153</v>
      </c>
      <c r="J21" s="169">
        <v>1</v>
      </c>
      <c r="K21" s="168">
        <v>40603</v>
      </c>
      <c r="L21" s="168">
        <v>40754</v>
      </c>
      <c r="M21" s="173">
        <f t="shared" si="1"/>
        <v>21.571428571428573</v>
      </c>
      <c r="N21" s="491" t="s">
        <v>36</v>
      </c>
      <c r="O21" s="174" t="e">
        <f>+#REF!</f>
        <v>#REF!</v>
      </c>
      <c r="P21" s="175" t="e">
        <f t="shared" si="2"/>
        <v>#REF!</v>
      </c>
      <c r="Q21" s="176" t="e">
        <f t="shared" si="3"/>
        <v>#REF!</v>
      </c>
      <c r="R21" s="176" t="e">
        <f t="shared" si="4"/>
        <v>#REF!</v>
      </c>
      <c r="S21" s="176" t="e">
        <f t="shared" si="5"/>
        <v>#REF!</v>
      </c>
      <c r="T21" s="165"/>
      <c r="U21" s="165"/>
      <c r="V21" s="172" t="e">
        <f>+#REF!</f>
        <v>#REF!</v>
      </c>
      <c r="W21" s="20" t="e">
        <f t="shared" si="6"/>
        <v>#REF!</v>
      </c>
      <c r="X21" s="20">
        <f t="shared" ca="1" si="0"/>
        <v>0</v>
      </c>
      <c r="Y21" s="100" t="e">
        <f t="shared" ca="1" si="7"/>
        <v>#REF!</v>
      </c>
      <c r="AA21" s="808"/>
    </row>
    <row r="22" spans="1:27" ht="77.25" thickBot="1" x14ac:dyDescent="0.25">
      <c r="A22" s="825"/>
      <c r="B22" s="826"/>
      <c r="C22" s="815"/>
      <c r="D22" s="815"/>
      <c r="E22" s="815"/>
      <c r="F22" s="823"/>
      <c r="G22" s="838"/>
      <c r="H22" s="166" t="s">
        <v>154</v>
      </c>
      <c r="I22" s="167" t="s">
        <v>155</v>
      </c>
      <c r="J22" s="170">
        <v>1</v>
      </c>
      <c r="K22" s="168">
        <v>40756</v>
      </c>
      <c r="L22" s="168">
        <v>40770</v>
      </c>
      <c r="M22" s="173">
        <f t="shared" si="1"/>
        <v>2</v>
      </c>
      <c r="N22" s="491" t="s">
        <v>36</v>
      </c>
      <c r="O22" s="174" t="e">
        <f>+#REF!</f>
        <v>#REF!</v>
      </c>
      <c r="P22" s="175" t="e">
        <f t="shared" si="2"/>
        <v>#REF!</v>
      </c>
      <c r="Q22" s="176" t="e">
        <f t="shared" si="3"/>
        <v>#REF!</v>
      </c>
      <c r="R22" s="176" t="e">
        <f t="shared" si="4"/>
        <v>#REF!</v>
      </c>
      <c r="S22" s="176" t="e">
        <f t="shared" si="5"/>
        <v>#REF!</v>
      </c>
      <c r="T22" s="165"/>
      <c r="U22" s="165"/>
      <c r="V22" s="172" t="e">
        <f>+#REF!</f>
        <v>#REF!</v>
      </c>
      <c r="W22" s="20" t="e">
        <f t="shared" si="6"/>
        <v>#REF!</v>
      </c>
      <c r="X22" s="20">
        <f t="shared" ca="1" si="0"/>
        <v>0</v>
      </c>
      <c r="Y22" s="100" t="e">
        <f t="shared" ca="1" si="7"/>
        <v>#REF!</v>
      </c>
      <c r="AA22" s="808"/>
    </row>
    <row r="23" spans="1:27" ht="77.25" thickBot="1" x14ac:dyDescent="0.25">
      <c r="A23" s="825"/>
      <c r="B23" s="826"/>
      <c r="C23" s="815"/>
      <c r="D23" s="815"/>
      <c r="E23" s="815"/>
      <c r="F23" s="823" t="s">
        <v>156</v>
      </c>
      <c r="G23" s="823" t="s">
        <v>149</v>
      </c>
      <c r="H23" s="166" t="s">
        <v>157</v>
      </c>
      <c r="I23" s="167" t="s">
        <v>73</v>
      </c>
      <c r="J23" s="170">
        <v>1</v>
      </c>
      <c r="K23" s="168">
        <v>40756</v>
      </c>
      <c r="L23" s="168">
        <v>40760</v>
      </c>
      <c r="M23" s="173">
        <f t="shared" si="1"/>
        <v>0.5714285714285714</v>
      </c>
      <c r="N23" s="491" t="s">
        <v>158</v>
      </c>
      <c r="O23" s="174" t="e">
        <f>+#REF!</f>
        <v>#REF!</v>
      </c>
      <c r="P23" s="175" t="e">
        <f t="shared" si="2"/>
        <v>#REF!</v>
      </c>
      <c r="Q23" s="176" t="e">
        <f t="shared" si="3"/>
        <v>#REF!</v>
      </c>
      <c r="R23" s="176" t="e">
        <f t="shared" si="4"/>
        <v>#REF!</v>
      </c>
      <c r="S23" s="176" t="e">
        <f t="shared" si="5"/>
        <v>#REF!</v>
      </c>
      <c r="T23" s="165"/>
      <c r="U23" s="165"/>
      <c r="V23" s="172" t="e">
        <f>+#REF!</f>
        <v>#REF!</v>
      </c>
      <c r="W23" s="20" t="e">
        <f t="shared" si="6"/>
        <v>#REF!</v>
      </c>
      <c r="X23" s="20">
        <f t="shared" ca="1" si="0"/>
        <v>0</v>
      </c>
      <c r="Y23" s="100" t="e">
        <f t="shared" ca="1" si="7"/>
        <v>#REF!</v>
      </c>
      <c r="AA23" s="808"/>
    </row>
    <row r="24" spans="1:27" ht="77.25" thickBot="1" x14ac:dyDescent="0.25">
      <c r="A24" s="825"/>
      <c r="B24" s="826"/>
      <c r="C24" s="815"/>
      <c r="D24" s="815"/>
      <c r="E24" s="815"/>
      <c r="F24" s="823"/>
      <c r="G24" s="838"/>
      <c r="H24" s="166" t="s">
        <v>1043</v>
      </c>
      <c r="I24" s="167" t="s">
        <v>72</v>
      </c>
      <c r="J24" s="170">
        <v>1</v>
      </c>
      <c r="K24" s="168">
        <v>40761</v>
      </c>
      <c r="L24" s="168">
        <v>40816</v>
      </c>
      <c r="M24" s="173">
        <f t="shared" si="1"/>
        <v>7.8571428571428568</v>
      </c>
      <c r="N24" s="491" t="s">
        <v>158</v>
      </c>
      <c r="O24" s="174" t="e">
        <f>+#REF!</f>
        <v>#REF!</v>
      </c>
      <c r="P24" s="175" t="e">
        <f t="shared" si="2"/>
        <v>#REF!</v>
      </c>
      <c r="Q24" s="176" t="e">
        <f t="shared" si="3"/>
        <v>#REF!</v>
      </c>
      <c r="R24" s="176" t="e">
        <f t="shared" si="4"/>
        <v>#REF!</v>
      </c>
      <c r="S24" s="176" t="e">
        <f t="shared" si="5"/>
        <v>#REF!</v>
      </c>
      <c r="T24" s="165"/>
      <c r="U24" s="165"/>
      <c r="V24" s="172" t="e">
        <f>+#REF!</f>
        <v>#REF!</v>
      </c>
      <c r="W24" s="20" t="e">
        <f t="shared" si="6"/>
        <v>#REF!</v>
      </c>
      <c r="X24" s="20">
        <f t="shared" ca="1" si="0"/>
        <v>0</v>
      </c>
      <c r="Y24" s="100" t="e">
        <f t="shared" ca="1" si="7"/>
        <v>#REF!</v>
      </c>
      <c r="AA24" s="808"/>
    </row>
    <row r="25" spans="1:27" ht="77.25" thickBot="1" x14ac:dyDescent="0.25">
      <c r="A25" s="825"/>
      <c r="B25" s="826"/>
      <c r="C25" s="815"/>
      <c r="D25" s="815"/>
      <c r="E25" s="815"/>
      <c r="F25" s="823"/>
      <c r="G25" s="838"/>
      <c r="H25" s="166" t="s">
        <v>159</v>
      </c>
      <c r="I25" s="167" t="s">
        <v>72</v>
      </c>
      <c r="J25" s="170">
        <v>1</v>
      </c>
      <c r="K25" s="168">
        <v>40817</v>
      </c>
      <c r="L25" s="168">
        <v>40847</v>
      </c>
      <c r="M25" s="173">
        <f t="shared" si="1"/>
        <v>4.2857142857142856</v>
      </c>
      <c r="N25" s="491" t="s">
        <v>158</v>
      </c>
      <c r="O25" s="174" t="e">
        <f>+#REF!</f>
        <v>#REF!</v>
      </c>
      <c r="P25" s="175" t="e">
        <f t="shared" si="2"/>
        <v>#REF!</v>
      </c>
      <c r="Q25" s="176" t="e">
        <f t="shared" si="3"/>
        <v>#REF!</v>
      </c>
      <c r="R25" s="176" t="e">
        <f t="shared" si="4"/>
        <v>#REF!</v>
      </c>
      <c r="S25" s="176" t="e">
        <f t="shared" si="5"/>
        <v>#REF!</v>
      </c>
      <c r="T25" s="165"/>
      <c r="U25" s="165"/>
      <c r="V25" s="172" t="e">
        <f>+#REF!</f>
        <v>#REF!</v>
      </c>
      <c r="W25" s="20" t="e">
        <f t="shared" si="6"/>
        <v>#REF!</v>
      </c>
      <c r="X25" s="20">
        <f t="shared" ca="1" si="0"/>
        <v>0</v>
      </c>
      <c r="Y25" s="100" t="e">
        <f t="shared" ca="1" si="7"/>
        <v>#REF!</v>
      </c>
      <c r="AA25" s="808"/>
    </row>
    <row r="26" spans="1:27" ht="77.25" thickBot="1" x14ac:dyDescent="0.25">
      <c r="A26" s="825"/>
      <c r="B26" s="826"/>
      <c r="C26" s="815"/>
      <c r="D26" s="815"/>
      <c r="E26" s="815"/>
      <c r="F26" s="823"/>
      <c r="G26" s="838"/>
      <c r="H26" s="166" t="s">
        <v>160</v>
      </c>
      <c r="I26" s="167" t="s">
        <v>161</v>
      </c>
      <c r="J26" s="170">
        <v>1</v>
      </c>
      <c r="K26" s="168">
        <v>40848</v>
      </c>
      <c r="L26" s="168">
        <v>40877</v>
      </c>
      <c r="M26" s="173">
        <f t="shared" si="1"/>
        <v>4.1428571428571432</v>
      </c>
      <c r="N26" s="491" t="s">
        <v>158</v>
      </c>
      <c r="O26" s="174" t="e">
        <f>+#REF!</f>
        <v>#REF!</v>
      </c>
      <c r="P26" s="175" t="e">
        <f t="shared" si="2"/>
        <v>#REF!</v>
      </c>
      <c r="Q26" s="176" t="e">
        <f t="shared" si="3"/>
        <v>#REF!</v>
      </c>
      <c r="R26" s="176" t="e">
        <f t="shared" si="4"/>
        <v>#REF!</v>
      </c>
      <c r="S26" s="176" t="e">
        <f t="shared" si="5"/>
        <v>#REF!</v>
      </c>
      <c r="T26" s="165"/>
      <c r="U26" s="165"/>
      <c r="V26" s="172" t="e">
        <f>+#REF!</f>
        <v>#REF!</v>
      </c>
      <c r="W26" s="20" t="e">
        <f t="shared" si="6"/>
        <v>#REF!</v>
      </c>
      <c r="X26" s="20">
        <f t="shared" ca="1" si="0"/>
        <v>0</v>
      </c>
      <c r="Y26" s="100" t="e">
        <f t="shared" ca="1" si="7"/>
        <v>#REF!</v>
      </c>
      <c r="AA26" s="808"/>
    </row>
    <row r="27" spans="1:27" ht="77.25" thickBot="1" x14ac:dyDescent="0.25">
      <c r="A27" s="825"/>
      <c r="B27" s="826"/>
      <c r="C27" s="815"/>
      <c r="D27" s="815"/>
      <c r="E27" s="815"/>
      <c r="F27" s="823"/>
      <c r="G27" s="838"/>
      <c r="H27" s="166" t="s">
        <v>162</v>
      </c>
      <c r="I27" s="167" t="s">
        <v>72</v>
      </c>
      <c r="J27" s="170">
        <v>1</v>
      </c>
      <c r="K27" s="168">
        <v>40878</v>
      </c>
      <c r="L27" s="168">
        <v>40998</v>
      </c>
      <c r="M27" s="173">
        <f t="shared" si="1"/>
        <v>17.142857142857142</v>
      </c>
      <c r="N27" s="491" t="s">
        <v>158</v>
      </c>
      <c r="O27" s="174" t="e">
        <f>+#REF!</f>
        <v>#REF!</v>
      </c>
      <c r="P27" s="175" t="e">
        <f t="shared" si="2"/>
        <v>#REF!</v>
      </c>
      <c r="Q27" s="176" t="e">
        <f t="shared" si="3"/>
        <v>#REF!</v>
      </c>
      <c r="R27" s="176" t="e">
        <f t="shared" si="4"/>
        <v>#REF!</v>
      </c>
      <c r="S27" s="176" t="e">
        <f t="shared" si="5"/>
        <v>#REF!</v>
      </c>
      <c r="T27" s="165"/>
      <c r="U27" s="165"/>
      <c r="V27" s="172" t="e">
        <f>+#REF!</f>
        <v>#REF!</v>
      </c>
      <c r="W27" s="20" t="e">
        <f t="shared" si="6"/>
        <v>#REF!</v>
      </c>
      <c r="X27" s="20">
        <f t="shared" ca="1" si="0"/>
        <v>0</v>
      </c>
      <c r="Y27" s="100" t="e">
        <f t="shared" ca="1" si="7"/>
        <v>#REF!</v>
      </c>
      <c r="AA27" s="808"/>
    </row>
    <row r="28" spans="1:27" ht="64.5" thickBot="1" x14ac:dyDescent="0.25">
      <c r="A28" s="846"/>
      <c r="B28" s="812"/>
      <c r="C28" s="814"/>
      <c r="D28" s="814"/>
      <c r="E28" s="814"/>
      <c r="F28" s="156" t="s">
        <v>1044</v>
      </c>
      <c r="G28" s="156" t="s">
        <v>1045</v>
      </c>
      <c r="H28" s="156" t="s">
        <v>163</v>
      </c>
      <c r="I28" s="157" t="s">
        <v>164</v>
      </c>
      <c r="J28" s="157">
        <v>1</v>
      </c>
      <c r="K28" s="186">
        <v>40575</v>
      </c>
      <c r="L28" s="186">
        <v>40753</v>
      </c>
      <c r="M28" s="187">
        <f t="shared" si="1"/>
        <v>25.428571428571427</v>
      </c>
      <c r="N28" s="663" t="s">
        <v>1046</v>
      </c>
      <c r="O28" s="188" t="e">
        <f>+#REF!</f>
        <v>#REF!</v>
      </c>
      <c r="P28" s="193" t="e">
        <f t="shared" si="2"/>
        <v>#REF!</v>
      </c>
      <c r="Q28" s="194" t="e">
        <f t="shared" si="3"/>
        <v>#REF!</v>
      </c>
      <c r="R28" s="194" t="e">
        <f t="shared" si="4"/>
        <v>#REF!</v>
      </c>
      <c r="S28" s="194" t="e">
        <f t="shared" si="5"/>
        <v>#REF!</v>
      </c>
      <c r="T28" s="189"/>
      <c r="U28" s="189"/>
      <c r="V28" s="190" t="e">
        <f>+#REF!</f>
        <v>#REF!</v>
      </c>
      <c r="W28" s="162" t="e">
        <f t="shared" si="6"/>
        <v>#REF!</v>
      </c>
      <c r="X28" s="162">
        <f t="shared" ca="1" si="0"/>
        <v>0</v>
      </c>
      <c r="Y28" s="73" t="e">
        <f t="shared" ca="1" si="7"/>
        <v>#REF!</v>
      </c>
      <c r="AA28" s="808"/>
    </row>
    <row r="29" spans="1:27" ht="141" thickBot="1" x14ac:dyDescent="0.25">
      <c r="A29" s="809">
        <v>45</v>
      </c>
      <c r="B29" s="811">
        <v>2202001</v>
      </c>
      <c r="C29" s="813" t="s">
        <v>221</v>
      </c>
      <c r="D29" s="813" t="s">
        <v>222</v>
      </c>
      <c r="E29" s="813" t="s">
        <v>223</v>
      </c>
      <c r="F29" s="195" t="s">
        <v>1086</v>
      </c>
      <c r="G29" s="195" t="s">
        <v>1087</v>
      </c>
      <c r="H29" s="195" t="s">
        <v>224</v>
      </c>
      <c r="I29" s="195" t="s">
        <v>43</v>
      </c>
      <c r="J29" s="196">
        <v>4</v>
      </c>
      <c r="K29" s="198">
        <v>40452</v>
      </c>
      <c r="L29" s="198">
        <v>40724</v>
      </c>
      <c r="M29" s="182">
        <f t="shared" si="1"/>
        <v>38.857142857142854</v>
      </c>
      <c r="N29" s="658" t="s">
        <v>1088</v>
      </c>
      <c r="O29" s="183" t="e">
        <f>+#REF!</f>
        <v>#REF!</v>
      </c>
      <c r="P29" s="191" t="e">
        <f t="shared" si="2"/>
        <v>#REF!</v>
      </c>
      <c r="Q29" s="192" t="e">
        <f t="shared" si="3"/>
        <v>#REF!</v>
      </c>
      <c r="R29" s="192" t="e">
        <f t="shared" si="4"/>
        <v>#REF!</v>
      </c>
      <c r="S29" s="192" t="e">
        <f t="shared" si="5"/>
        <v>#REF!</v>
      </c>
      <c r="T29" s="184"/>
      <c r="U29" s="184"/>
      <c r="V29" s="185" t="e">
        <f>+#REF!</f>
        <v>#REF!</v>
      </c>
      <c r="W29" s="163" t="e">
        <f t="shared" si="6"/>
        <v>#REF!</v>
      </c>
      <c r="X29" s="163">
        <f t="shared" ca="1" si="0"/>
        <v>0</v>
      </c>
      <c r="Y29" s="63" t="e">
        <f t="shared" ca="1" si="7"/>
        <v>#REF!</v>
      </c>
      <c r="AA29" s="808" t="s">
        <v>510</v>
      </c>
    </row>
    <row r="30" spans="1:27" ht="179.25" thickBot="1" x14ac:dyDescent="0.25">
      <c r="A30" s="810"/>
      <c r="B30" s="812"/>
      <c r="C30" s="814"/>
      <c r="D30" s="814"/>
      <c r="E30" s="814"/>
      <c r="F30" s="211" t="s">
        <v>1089</v>
      </c>
      <c r="G30" s="211" t="s">
        <v>1090</v>
      </c>
      <c r="H30" s="211" t="s">
        <v>1091</v>
      </c>
      <c r="I30" s="211" t="s">
        <v>72</v>
      </c>
      <c r="J30" s="215">
        <v>1</v>
      </c>
      <c r="K30" s="213">
        <v>40548</v>
      </c>
      <c r="L30" s="213">
        <v>40724</v>
      </c>
      <c r="M30" s="187">
        <f t="shared" si="1"/>
        <v>25.142857142857142</v>
      </c>
      <c r="N30" s="659" t="s">
        <v>1092</v>
      </c>
      <c r="O30" s="188" t="e">
        <f>+#REF!</f>
        <v>#REF!</v>
      </c>
      <c r="P30" s="193" t="e">
        <f t="shared" si="2"/>
        <v>#REF!</v>
      </c>
      <c r="Q30" s="194" t="e">
        <f t="shared" si="3"/>
        <v>#REF!</v>
      </c>
      <c r="R30" s="194" t="e">
        <f t="shared" si="4"/>
        <v>#REF!</v>
      </c>
      <c r="S30" s="194" t="e">
        <f t="shared" si="5"/>
        <v>#REF!</v>
      </c>
      <c r="T30" s="189"/>
      <c r="U30" s="189"/>
      <c r="V30" s="190" t="e">
        <f>+#REF!</f>
        <v>#REF!</v>
      </c>
      <c r="W30" s="162" t="e">
        <f t="shared" si="6"/>
        <v>#REF!</v>
      </c>
      <c r="X30" s="162">
        <f t="shared" ca="1" si="0"/>
        <v>0</v>
      </c>
      <c r="Y30" s="73" t="e">
        <f t="shared" ca="1" si="7"/>
        <v>#REF!</v>
      </c>
      <c r="AA30" s="808"/>
    </row>
    <row r="31" spans="1:27" x14ac:dyDescent="0.2">
      <c r="A31" s="179"/>
      <c r="B31" s="179"/>
      <c r="C31" s="179"/>
      <c r="D31" s="179"/>
      <c r="E31" s="179"/>
      <c r="F31" s="179"/>
      <c r="G31" s="179"/>
      <c r="H31" s="179"/>
      <c r="I31" s="179"/>
      <c r="J31" s="179"/>
      <c r="K31" s="179"/>
      <c r="L31" s="179"/>
      <c r="M31" s="179"/>
      <c r="N31" s="179"/>
      <c r="O31" s="179"/>
      <c r="P31" s="179"/>
      <c r="Q31" s="179"/>
      <c r="R31" s="179"/>
      <c r="S31" s="179"/>
      <c r="T31" s="179"/>
      <c r="U31" s="179"/>
      <c r="V31" s="179"/>
    </row>
    <row r="32" spans="1:27" x14ac:dyDescent="0.2">
      <c r="A32" s="40"/>
      <c r="B32" s="40"/>
      <c r="C32" s="30"/>
      <c r="D32" s="30"/>
      <c r="E32" s="30"/>
      <c r="F32" s="30"/>
      <c r="G32" s="30"/>
      <c r="H32" s="30"/>
      <c r="I32" s="30"/>
      <c r="J32" s="30"/>
      <c r="K32" s="30"/>
      <c r="L32" s="30"/>
      <c r="M32" s="30"/>
    </row>
    <row r="33" spans="3:19" x14ac:dyDescent="0.2">
      <c r="C33" s="47"/>
      <c r="D33" s="47"/>
      <c r="E33" s="47"/>
      <c r="F33" s="47"/>
      <c r="G33" s="47"/>
      <c r="H33" s="47"/>
      <c r="I33" s="47"/>
      <c r="J33" s="47"/>
      <c r="K33" s="47"/>
      <c r="L33" s="47"/>
      <c r="M33" s="47"/>
      <c r="S33" s="48"/>
    </row>
  </sheetData>
  <mergeCells count="61">
    <mergeCell ref="N2:N3"/>
    <mergeCell ref="A3:M3"/>
    <mergeCell ref="A5:M5"/>
    <mergeCell ref="A6:E6"/>
    <mergeCell ref="C10:C11"/>
    <mergeCell ref="D10:D11"/>
    <mergeCell ref="E10:E11"/>
    <mergeCell ref="B10:B11"/>
    <mergeCell ref="I10:I11"/>
    <mergeCell ref="J10:J11"/>
    <mergeCell ref="K10:K11"/>
    <mergeCell ref="A10:A11"/>
    <mergeCell ref="A1:M1"/>
    <mergeCell ref="A2:M2"/>
    <mergeCell ref="A7:E7"/>
    <mergeCell ref="A8:C8"/>
    <mergeCell ref="A9:C9"/>
    <mergeCell ref="L9:M9"/>
    <mergeCell ref="T9:U9"/>
    <mergeCell ref="A12:C12"/>
    <mergeCell ref="P12:V12"/>
    <mergeCell ref="L10:L11"/>
    <mergeCell ref="M10:M11"/>
    <mergeCell ref="N10:N11"/>
    <mergeCell ref="O10:O11"/>
    <mergeCell ref="P10:P11"/>
    <mergeCell ref="Q10:Q11"/>
    <mergeCell ref="F10:F11"/>
    <mergeCell ref="AA15:AA16"/>
    <mergeCell ref="A14:C14"/>
    <mergeCell ref="P14:V14"/>
    <mergeCell ref="R10:R11"/>
    <mergeCell ref="S10:S11"/>
    <mergeCell ref="T10:U10"/>
    <mergeCell ref="Y10:Y11"/>
    <mergeCell ref="AA10:AA11"/>
    <mergeCell ref="G10:G11"/>
    <mergeCell ref="H10:H11"/>
    <mergeCell ref="A19:N19"/>
    <mergeCell ref="A17:N17"/>
    <mergeCell ref="A15:A16"/>
    <mergeCell ref="B15:B16"/>
    <mergeCell ref="C15:C16"/>
    <mergeCell ref="D15:D16"/>
    <mergeCell ref="E15:E16"/>
    <mergeCell ref="G20:G22"/>
    <mergeCell ref="AA20:AA28"/>
    <mergeCell ref="F23:F27"/>
    <mergeCell ref="G23:G27"/>
    <mergeCell ref="A20:A28"/>
    <mergeCell ref="B20:B28"/>
    <mergeCell ref="C20:C28"/>
    <mergeCell ref="D20:D28"/>
    <mergeCell ref="E20:E28"/>
    <mergeCell ref="F20:F22"/>
    <mergeCell ref="AA29:AA30"/>
    <mergeCell ref="A29:A30"/>
    <mergeCell ref="B29:B30"/>
    <mergeCell ref="C29:C30"/>
    <mergeCell ref="D29:D30"/>
    <mergeCell ref="E29:E30"/>
  </mergeCells>
  <conditionalFormatting sqref="Y20:Y30 Y18 Y15:Y16 Y13">
    <cfRule type="cellIs" dxfId="14" priority="4" operator="equal">
      <formula>"EN TERMINO"</formula>
    </cfRule>
    <cfRule type="cellIs" dxfId="13" priority="5" operator="equal">
      <formula>"CUMPLIDA"</formula>
    </cfRule>
    <cfRule type="cellIs" dxfId="12" priority="6" operator="equal">
      <formula>"VENCIDA"</formula>
    </cfRule>
  </conditionalFormatting>
  <hyperlinks>
    <hyperlink ref="N2:N3" location="Consolidado!A1" display="INICIO"/>
  </hyperlink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Inicio</vt:lpstr>
      <vt:lpstr>Consolidado</vt:lpstr>
      <vt:lpstr>DTT</vt:lpstr>
      <vt:lpstr>SAF</vt:lpstr>
      <vt:lpstr>UCTM</vt:lpstr>
      <vt:lpstr>Infraestructura</vt:lpstr>
      <vt:lpstr>STH</vt:lpstr>
      <vt:lpstr>Jurídica</vt:lpstr>
      <vt:lpstr>Planeacion</vt:lpstr>
      <vt:lpstr>OCI</vt:lpstr>
      <vt:lpstr>Informatica</vt:lpstr>
      <vt:lpstr>Hoja1</vt:lpstr>
      <vt:lpstr>PLAN DE MEJORAMIENTO</vt:lpstr>
      <vt:lpstr>AVANCE PLAN DE MEJORAMIENTO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 User</dc:creator>
  <cp:lastModifiedBy>Carolina Arenas Hernandez</cp:lastModifiedBy>
  <cp:lastPrinted>2016-10-24T20:13:31Z</cp:lastPrinted>
  <dcterms:created xsi:type="dcterms:W3CDTF">2011-01-20T13:24:31Z</dcterms:created>
  <dcterms:modified xsi:type="dcterms:W3CDTF">2024-03-20T20:14:30Z</dcterms:modified>
</cp:coreProperties>
</file>